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sam/Desktop/"/>
    </mc:Choice>
  </mc:AlternateContent>
  <xr:revisionPtr revIDLastSave="0" documentId="8_{C833582F-2DE5-834E-B5D3-F9EA3E7A5A19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G119" i="22"/>
  <c r="BF119" i="22"/>
  <c r="BD119" i="22"/>
  <c r="BC119" i="22"/>
  <c r="BA119" i="22"/>
  <c r="AZ119" i="22"/>
  <c r="AY119" i="22"/>
  <c r="AY115" i="22" s="1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G115" i="22" s="1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O115" i="22" s="1"/>
  <c r="N119" i="22"/>
  <c r="M119" i="22"/>
  <c r="M115" i="22" s="1"/>
  <c r="L119" i="22"/>
  <c r="K119" i="22"/>
  <c r="K115" i="22" s="1"/>
  <c r="J119" i="22"/>
  <c r="I119" i="22"/>
  <c r="H119" i="22"/>
  <c r="G119" i="22"/>
  <c r="F119" i="22"/>
  <c r="E119" i="22"/>
  <c r="D119" i="22"/>
  <c r="C119" i="22"/>
  <c r="B119" i="22"/>
  <c r="BF118" i="22"/>
  <c r="BE118" i="22"/>
  <c r="BE116" i="22" s="1"/>
  <c r="BD118" i="22"/>
  <c r="BD116" i="22" s="1"/>
  <c r="BB118" i="22"/>
  <c r="BB116" i="22" s="1"/>
  <c r="BA118" i="22"/>
  <c r="BA116" i="22" s="1"/>
  <c r="BA115" i="22" s="1"/>
  <c r="BI116" i="22"/>
  <c r="BI115" i="22" s="1"/>
  <c r="BH116" i="22"/>
  <c r="BG116" i="22"/>
  <c r="BF116" i="22"/>
  <c r="BC116" i="22"/>
  <c r="AZ116" i="22"/>
  <c r="AY116" i="22"/>
  <c r="AX116" i="22"/>
  <c r="AW116" i="22"/>
  <c r="AV116" i="22"/>
  <c r="AV115" i="22" s="1"/>
  <c r="AU116" i="22"/>
  <c r="AT116" i="22"/>
  <c r="AT115" i="22" s="1"/>
  <c r="AS116" i="22"/>
  <c r="AR116" i="22"/>
  <c r="AR115" i="22" s="1"/>
  <c r="AQ116" i="22"/>
  <c r="AP116" i="22"/>
  <c r="AP115" i="22" s="1"/>
  <c r="AO116" i="22"/>
  <c r="AN116" i="22"/>
  <c r="AM116" i="22"/>
  <c r="AL116" i="22"/>
  <c r="AL115" i="22" s="1"/>
  <c r="AK116" i="22"/>
  <c r="AJ116" i="22"/>
  <c r="AI116" i="22"/>
  <c r="AH116" i="22"/>
  <c r="AH115" i="22" s="1"/>
  <c r="AG116" i="22"/>
  <c r="AF116" i="22"/>
  <c r="AF115" i="22" s="1"/>
  <c r="AE116" i="22"/>
  <c r="AD116" i="22"/>
  <c r="AC116" i="22"/>
  <c r="AB116" i="22"/>
  <c r="AB115" i="22" s="1"/>
  <c r="AA116" i="22"/>
  <c r="Z116" i="22"/>
  <c r="Z115" i="22" s="1"/>
  <c r="Y116" i="22"/>
  <c r="X116" i="22"/>
  <c r="X115" i="22" s="1"/>
  <c r="W116" i="22"/>
  <c r="V116" i="22"/>
  <c r="V115" i="22" s="1"/>
  <c r="U116" i="22"/>
  <c r="T116" i="22"/>
  <c r="S116" i="22"/>
  <c r="R116" i="22"/>
  <c r="R115" i="22" s="1"/>
  <c r="Q116" i="22"/>
  <c r="P116" i="22"/>
  <c r="P115" i="22" s="1"/>
  <c r="O116" i="22"/>
  <c r="N116" i="22"/>
  <c r="N115" i="22" s="1"/>
  <c r="M116" i="22"/>
  <c r="L116" i="22"/>
  <c r="L115" i="22" s="1"/>
  <c r="K116" i="22"/>
  <c r="J116" i="22"/>
  <c r="J115" i="22" s="1"/>
  <c r="I116" i="22"/>
  <c r="H116" i="22"/>
  <c r="H115" i="22" s="1"/>
  <c r="G116" i="22"/>
  <c r="F116" i="22"/>
  <c r="F115" i="22" s="1"/>
  <c r="E116" i="22"/>
  <c r="D116" i="22"/>
  <c r="C116" i="22"/>
  <c r="B116" i="22"/>
  <c r="B115" i="22" s="1"/>
  <c r="AX115" i="22"/>
  <c r="AQ115" i="22"/>
  <c r="AE115" i="22"/>
  <c r="W115" i="22"/>
  <c r="D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F92" i="22" s="1"/>
  <c r="BE94" i="22"/>
  <c r="BE92" i="22" s="1"/>
  <c r="BD94" i="22"/>
  <c r="BD92" i="22" s="1"/>
  <c r="BB94" i="22"/>
  <c r="BB92" i="22" s="1"/>
  <c r="BB91" i="22" s="1"/>
  <c r="BA94" i="22"/>
  <c r="BA92" i="22" s="1"/>
  <c r="BI92" i="22"/>
  <c r="BH92" i="22"/>
  <c r="BG92" i="22"/>
  <c r="BC92" i="22"/>
  <c r="AZ92" i="22"/>
  <c r="AY92" i="22"/>
  <c r="AX92" i="22"/>
  <c r="AW92" i="22"/>
  <c r="AW91" i="22" s="1"/>
  <c r="AV92" i="22"/>
  <c r="AV91" i="22" s="1"/>
  <c r="AU92" i="22"/>
  <c r="AU91" i="22" s="1"/>
  <c r="AT92" i="22"/>
  <c r="AT91" i="22" s="1"/>
  <c r="AS92" i="22"/>
  <c r="AS91" i="22" s="1"/>
  <c r="AR92" i="22"/>
  <c r="AQ92" i="22"/>
  <c r="AQ91" i="22" s="1"/>
  <c r="AP92" i="22"/>
  <c r="AP91" i="22" s="1"/>
  <c r="AO92" i="22"/>
  <c r="AO91" i="22" s="1"/>
  <c r="AN92" i="22"/>
  <c r="AN91" i="22" s="1"/>
  <c r="AM92" i="22"/>
  <c r="AM91" i="22" s="1"/>
  <c r="AL92" i="22"/>
  <c r="AK92" i="22"/>
  <c r="AK91" i="22" s="1"/>
  <c r="AJ92" i="22"/>
  <c r="AJ91" i="22" s="1"/>
  <c r="AI92" i="22"/>
  <c r="AI91" i="22" s="1"/>
  <c r="AH92" i="22"/>
  <c r="AG92" i="22"/>
  <c r="AF92" i="22"/>
  <c r="AE92" i="22"/>
  <c r="AD92" i="22"/>
  <c r="AC92" i="22"/>
  <c r="AC91" i="22" s="1"/>
  <c r="AB92" i="22"/>
  <c r="AA92" i="22"/>
  <c r="AA91" i="22" s="1"/>
  <c r="Z92" i="22"/>
  <c r="Z91" i="22" s="1"/>
  <c r="Y92" i="22"/>
  <c r="X92" i="22"/>
  <c r="W92" i="22"/>
  <c r="V92" i="22"/>
  <c r="V91" i="22" s="1"/>
  <c r="U92" i="22"/>
  <c r="U91" i="22" s="1"/>
  <c r="T92" i="22"/>
  <c r="T91" i="22" s="1"/>
  <c r="S92" i="22"/>
  <c r="S91" i="22" s="1"/>
  <c r="R92" i="22"/>
  <c r="R91" i="22" s="1"/>
  <c r="Q92" i="22"/>
  <c r="Q91" i="22" s="1"/>
  <c r="P92" i="22"/>
  <c r="P91" i="22" s="1"/>
  <c r="O92" i="22"/>
  <c r="O91" i="22" s="1"/>
  <c r="N92" i="22"/>
  <c r="M92" i="22"/>
  <c r="L92" i="22"/>
  <c r="K92" i="22"/>
  <c r="J92" i="22"/>
  <c r="I92" i="22"/>
  <c r="I91" i="22" s="1"/>
  <c r="H92" i="22"/>
  <c r="H91" i="22" s="1"/>
  <c r="G92" i="22"/>
  <c r="G91" i="22" s="1"/>
  <c r="F92" i="22"/>
  <c r="F91" i="22" s="1"/>
  <c r="E92" i="22"/>
  <c r="D92" i="22"/>
  <c r="C92" i="22"/>
  <c r="B92" i="22"/>
  <c r="BH91" i="22"/>
  <c r="AB91" i="22"/>
  <c r="Y91" i="22"/>
  <c r="W91" i="22"/>
  <c r="E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L67" i="22" s="1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K67" i="22"/>
  <c r="J67" i="22"/>
  <c r="I67" i="22"/>
  <c r="H67" i="22"/>
  <c r="G67" i="22"/>
  <c r="F67" i="22"/>
  <c r="E67" i="22"/>
  <c r="D67" i="22"/>
  <c r="C67" i="22"/>
  <c r="B67" i="22"/>
  <c r="C66" i="22"/>
  <c r="D66" i="22" s="1"/>
  <c r="E66" i="22" s="1"/>
  <c r="F66" i="22" s="1"/>
  <c r="G66" i="22" s="1"/>
  <c r="H66" i="22" s="1"/>
  <c r="I66" i="22" s="1"/>
  <c r="J66" i="22" s="1"/>
  <c r="K66" i="22" s="1"/>
  <c r="L66" i="22" s="1"/>
  <c r="M66" i="22" s="1"/>
  <c r="N66" i="22" s="1"/>
  <c r="O66" i="22" s="1"/>
  <c r="P66" i="22" s="1"/>
  <c r="Q66" i="22" s="1"/>
  <c r="R66" i="22" s="1"/>
  <c r="S66" i="22" s="1"/>
  <c r="T66" i="22" s="1"/>
  <c r="U66" i="22" s="1"/>
  <c r="V66" i="22" s="1"/>
  <c r="W66" i="22" s="1"/>
  <c r="X66" i="22" s="1"/>
  <c r="Y66" i="22" s="1"/>
  <c r="Z66" i="22" s="1"/>
  <c r="AA66" i="22" s="1"/>
  <c r="AB66" i="22" s="1"/>
  <c r="AC66" i="22" s="1"/>
  <c r="AD66" i="22" s="1"/>
  <c r="AE66" i="22" s="1"/>
  <c r="AF66" i="22" s="1"/>
  <c r="AG66" i="22" s="1"/>
  <c r="AH66" i="22" s="1"/>
  <c r="AI66" i="22" s="1"/>
  <c r="AJ66" i="22" s="1"/>
  <c r="AK66" i="22" s="1"/>
  <c r="AL66" i="22" s="1"/>
  <c r="AM66" i="22" s="1"/>
  <c r="AN66" i="22" s="1"/>
  <c r="AO66" i="22" s="1"/>
  <c r="AP66" i="22" s="1"/>
  <c r="AQ66" i="22" s="1"/>
  <c r="AR66" i="22" s="1"/>
  <c r="AS66" i="22" s="1"/>
  <c r="AT66" i="22" s="1"/>
  <c r="AU66" i="22" s="1"/>
  <c r="AV66" i="22" s="1"/>
  <c r="AW66" i="22" s="1"/>
  <c r="AX66" i="22" s="1"/>
  <c r="AY66" i="22" s="1"/>
  <c r="AZ66" i="22" s="1"/>
  <c r="BA66" i="22" s="1"/>
  <c r="BB66" i="22" s="1"/>
  <c r="BC66" i="22" s="1"/>
  <c r="BD66" i="22" s="1"/>
  <c r="BE66" i="22" s="1"/>
  <c r="BF66" i="22" s="1"/>
  <c r="BG66" i="22" s="1"/>
  <c r="BH66" i="22" s="1"/>
  <c r="BI66" i="22" s="1"/>
  <c r="C65" i="22"/>
  <c r="D65" i="22" s="1"/>
  <c r="E65" i="22" s="1"/>
  <c r="F65" i="22" s="1"/>
  <c r="G65" i="22" s="1"/>
  <c r="H65" i="22" s="1"/>
  <c r="I65" i="22" s="1"/>
  <c r="J65" i="22" s="1"/>
  <c r="K65" i="22" s="1"/>
  <c r="L65" i="22" s="1"/>
  <c r="M65" i="22" s="1"/>
  <c r="N65" i="22" s="1"/>
  <c r="O65" i="22" s="1"/>
  <c r="P65" i="22" s="1"/>
  <c r="Q65" i="22" s="1"/>
  <c r="R65" i="22" s="1"/>
  <c r="S65" i="22" s="1"/>
  <c r="T65" i="22" s="1"/>
  <c r="U65" i="22" s="1"/>
  <c r="V65" i="22" s="1"/>
  <c r="W65" i="22" s="1"/>
  <c r="X65" i="22" s="1"/>
  <c r="Y65" i="22" s="1"/>
  <c r="Z65" i="22" s="1"/>
  <c r="AA65" i="22" s="1"/>
  <c r="AB65" i="22" s="1"/>
  <c r="AC65" i="22" s="1"/>
  <c r="AD65" i="22" s="1"/>
  <c r="AE65" i="22" s="1"/>
  <c r="AF65" i="22" s="1"/>
  <c r="AG65" i="22" s="1"/>
  <c r="AH65" i="22" s="1"/>
  <c r="AI65" i="22" s="1"/>
  <c r="AJ65" i="22" s="1"/>
  <c r="AK65" i="22" s="1"/>
  <c r="AL65" i="22" s="1"/>
  <c r="AM65" i="22" s="1"/>
  <c r="AN65" i="22" s="1"/>
  <c r="AO65" i="22" s="1"/>
  <c r="AP65" i="22" s="1"/>
  <c r="AQ65" i="22" s="1"/>
  <c r="AR65" i="22" s="1"/>
  <c r="AS65" i="22" s="1"/>
  <c r="AT65" i="22" s="1"/>
  <c r="AU65" i="22" s="1"/>
  <c r="AV65" i="22" s="1"/>
  <c r="AW65" i="22" s="1"/>
  <c r="AX65" i="22" s="1"/>
  <c r="AY65" i="22" s="1"/>
  <c r="AZ65" i="22" s="1"/>
  <c r="BA65" i="22" s="1"/>
  <c r="BB65" i="22" s="1"/>
  <c r="BC65" i="22" s="1"/>
  <c r="BD65" i="22" s="1"/>
  <c r="BE65" i="22" s="1"/>
  <c r="BF65" i="22" s="1"/>
  <c r="BG65" i="22" s="1"/>
  <c r="BH65" i="22" s="1"/>
  <c r="BI65" i="22" s="1"/>
  <c r="C64" i="22"/>
  <c r="D64" i="22" s="1"/>
  <c r="E64" i="22" s="1"/>
  <c r="F64" i="22" s="1"/>
  <c r="G64" i="22" s="1"/>
  <c r="H64" i="22" s="1"/>
  <c r="I64" i="22" s="1"/>
  <c r="J64" i="22" s="1"/>
  <c r="K64" i="22" s="1"/>
  <c r="L64" i="22" s="1"/>
  <c r="M64" i="22" s="1"/>
  <c r="N64" i="22" s="1"/>
  <c r="O64" i="22" s="1"/>
  <c r="P64" i="22" s="1"/>
  <c r="Q64" i="22" s="1"/>
  <c r="R64" i="22" s="1"/>
  <c r="S64" i="22" s="1"/>
  <c r="T64" i="22" s="1"/>
  <c r="U64" i="22" s="1"/>
  <c r="V64" i="22" s="1"/>
  <c r="W64" i="22" s="1"/>
  <c r="X64" i="22" s="1"/>
  <c r="Y64" i="22" s="1"/>
  <c r="Z64" i="22" s="1"/>
  <c r="AA64" i="22" s="1"/>
  <c r="AB64" i="22" s="1"/>
  <c r="AC64" i="22" s="1"/>
  <c r="AD64" i="22" s="1"/>
  <c r="AE64" i="22" s="1"/>
  <c r="AF64" i="22" s="1"/>
  <c r="AG64" i="22" s="1"/>
  <c r="AH64" i="22" s="1"/>
  <c r="AI64" i="22" s="1"/>
  <c r="AJ64" i="22" s="1"/>
  <c r="AK64" i="22" s="1"/>
  <c r="AL64" i="22" s="1"/>
  <c r="AM64" i="22" s="1"/>
  <c r="AN64" i="22" s="1"/>
  <c r="AO64" i="22" s="1"/>
  <c r="AP64" i="22" s="1"/>
  <c r="AQ64" i="22" s="1"/>
  <c r="AR64" i="22" s="1"/>
  <c r="AS64" i="22" s="1"/>
  <c r="AT64" i="22" s="1"/>
  <c r="AU64" i="22" s="1"/>
  <c r="AV64" i="22" s="1"/>
  <c r="AW64" i="22" s="1"/>
  <c r="AX64" i="22" s="1"/>
  <c r="AY64" i="22" s="1"/>
  <c r="AZ64" i="22" s="1"/>
  <c r="BA64" i="22" s="1"/>
  <c r="BB64" i="22" s="1"/>
  <c r="BC64" i="22" s="1"/>
  <c r="BD64" i="22" s="1"/>
  <c r="BE64" i="22" s="1"/>
  <c r="BF64" i="22" s="1"/>
  <c r="BG64" i="22" s="1"/>
  <c r="BH64" i="22" s="1"/>
  <c r="BI64" i="22" s="1"/>
  <c r="C63" i="22"/>
  <c r="D63" i="22" s="1"/>
  <c r="E63" i="22" s="1"/>
  <c r="F63" i="22" s="1"/>
  <c r="G63" i="22" s="1"/>
  <c r="H63" i="22" s="1"/>
  <c r="I63" i="22" s="1"/>
  <c r="J63" i="22" s="1"/>
  <c r="K63" i="22" s="1"/>
  <c r="L63" i="22" s="1"/>
  <c r="M63" i="22" s="1"/>
  <c r="N63" i="22" s="1"/>
  <c r="O63" i="22" s="1"/>
  <c r="P63" i="22" s="1"/>
  <c r="Q63" i="22" s="1"/>
  <c r="R63" i="22" s="1"/>
  <c r="S63" i="22" s="1"/>
  <c r="T63" i="22" s="1"/>
  <c r="U63" i="22" s="1"/>
  <c r="V63" i="22" s="1"/>
  <c r="W63" i="22" s="1"/>
  <c r="X63" i="22" s="1"/>
  <c r="Y63" i="22" s="1"/>
  <c r="Z63" i="22" s="1"/>
  <c r="AA63" i="22" s="1"/>
  <c r="AB63" i="22" s="1"/>
  <c r="AC63" i="22" s="1"/>
  <c r="AD63" i="22" s="1"/>
  <c r="AE63" i="22" s="1"/>
  <c r="AF63" i="22" s="1"/>
  <c r="AG63" i="22" s="1"/>
  <c r="AH63" i="22" s="1"/>
  <c r="AI63" i="22" s="1"/>
  <c r="AJ63" i="22" s="1"/>
  <c r="AK63" i="22" s="1"/>
  <c r="AL63" i="22" s="1"/>
  <c r="AM63" i="22" s="1"/>
  <c r="AN63" i="22" s="1"/>
  <c r="AO63" i="22" s="1"/>
  <c r="AP63" i="22" s="1"/>
  <c r="AQ63" i="22" s="1"/>
  <c r="AR63" i="22" s="1"/>
  <c r="AS63" i="22" s="1"/>
  <c r="AT63" i="22" s="1"/>
  <c r="AU63" i="22" s="1"/>
  <c r="AV63" i="22" s="1"/>
  <c r="AW63" i="22" s="1"/>
  <c r="AX63" i="22" s="1"/>
  <c r="AY63" i="22" s="1"/>
  <c r="AZ63" i="22" s="1"/>
  <c r="BA63" i="22" s="1"/>
  <c r="BB63" i="22" s="1"/>
  <c r="BC63" i="22" s="1"/>
  <c r="BD63" i="22" s="1"/>
  <c r="BE63" i="22" s="1"/>
  <c r="BF63" i="22" s="1"/>
  <c r="BG63" i="22" s="1"/>
  <c r="BH63" i="22" s="1"/>
  <c r="BI63" i="22" s="1"/>
  <c r="C62" i="22"/>
  <c r="D62" i="22" s="1"/>
  <c r="E62" i="22" s="1"/>
  <c r="F62" i="22" s="1"/>
  <c r="G62" i="22" s="1"/>
  <c r="H62" i="22" s="1"/>
  <c r="I62" i="22" s="1"/>
  <c r="J62" i="22" s="1"/>
  <c r="K62" i="22" s="1"/>
  <c r="L62" i="22" s="1"/>
  <c r="M62" i="22" s="1"/>
  <c r="N62" i="22" s="1"/>
  <c r="O62" i="22" s="1"/>
  <c r="P62" i="22" s="1"/>
  <c r="Q62" i="22" s="1"/>
  <c r="R62" i="22" s="1"/>
  <c r="S62" i="22" s="1"/>
  <c r="T62" i="22" s="1"/>
  <c r="U62" i="22" s="1"/>
  <c r="V62" i="22" s="1"/>
  <c r="W62" i="22" s="1"/>
  <c r="X62" i="22" s="1"/>
  <c r="Y62" i="22" s="1"/>
  <c r="Z62" i="22" s="1"/>
  <c r="AA62" i="22" s="1"/>
  <c r="AB62" i="22" s="1"/>
  <c r="AC62" i="22" s="1"/>
  <c r="AD62" i="22" s="1"/>
  <c r="AE62" i="22" s="1"/>
  <c r="AF62" i="22" s="1"/>
  <c r="AG62" i="22" s="1"/>
  <c r="AH62" i="22" s="1"/>
  <c r="AI62" i="22" s="1"/>
  <c r="AJ62" i="22" s="1"/>
  <c r="AK62" i="22" s="1"/>
  <c r="AL62" i="22" s="1"/>
  <c r="AM62" i="22" s="1"/>
  <c r="AN62" i="22" s="1"/>
  <c r="AO62" i="22" s="1"/>
  <c r="AP62" i="22" s="1"/>
  <c r="AQ62" i="22" s="1"/>
  <c r="AR62" i="22" s="1"/>
  <c r="AS62" i="22" s="1"/>
  <c r="AT62" i="22" s="1"/>
  <c r="AU62" i="22" s="1"/>
  <c r="AV62" i="22" s="1"/>
  <c r="AW62" i="22" s="1"/>
  <c r="AX62" i="22" s="1"/>
  <c r="AY62" i="22" s="1"/>
  <c r="AZ62" i="22" s="1"/>
  <c r="BA62" i="22" s="1"/>
  <c r="BB62" i="22" s="1"/>
  <c r="BC62" i="22" s="1"/>
  <c r="BD62" i="22" s="1"/>
  <c r="BE62" i="22" s="1"/>
  <c r="BF62" i="22" s="1"/>
  <c r="BG62" i="22" s="1"/>
  <c r="BH62" i="22" s="1"/>
  <c r="BI62" i="22" s="1"/>
  <c r="C61" i="22"/>
  <c r="D61" i="22" s="1"/>
  <c r="E61" i="22" s="1"/>
  <c r="F61" i="22" s="1"/>
  <c r="G61" i="22" s="1"/>
  <c r="H61" i="22" s="1"/>
  <c r="I61" i="22" s="1"/>
  <c r="J61" i="22" s="1"/>
  <c r="K61" i="22" s="1"/>
  <c r="L61" i="22" s="1"/>
  <c r="M61" i="22" s="1"/>
  <c r="N61" i="22" s="1"/>
  <c r="O61" i="22" s="1"/>
  <c r="P61" i="22" s="1"/>
  <c r="Q61" i="22" s="1"/>
  <c r="R61" i="22" s="1"/>
  <c r="S61" i="22" s="1"/>
  <c r="T61" i="22" s="1"/>
  <c r="U61" i="22" s="1"/>
  <c r="V61" i="22" s="1"/>
  <c r="W61" i="22" s="1"/>
  <c r="X61" i="22" s="1"/>
  <c r="Y61" i="22" s="1"/>
  <c r="Z61" i="22" s="1"/>
  <c r="AA61" i="22" s="1"/>
  <c r="AB61" i="22" s="1"/>
  <c r="AC61" i="22" s="1"/>
  <c r="AD61" i="22" s="1"/>
  <c r="AE61" i="22" s="1"/>
  <c r="AF61" i="22" s="1"/>
  <c r="AG61" i="22" s="1"/>
  <c r="AH61" i="22" s="1"/>
  <c r="AI61" i="22" s="1"/>
  <c r="AJ61" i="22" s="1"/>
  <c r="AK61" i="22" s="1"/>
  <c r="AL61" i="22" s="1"/>
  <c r="AM61" i="22" s="1"/>
  <c r="AN61" i="22" s="1"/>
  <c r="AO61" i="22" s="1"/>
  <c r="AP61" i="22" s="1"/>
  <c r="AQ61" i="22" s="1"/>
  <c r="AR61" i="22" s="1"/>
  <c r="AS61" i="22" s="1"/>
  <c r="AT61" i="22" s="1"/>
  <c r="AU61" i="22" s="1"/>
  <c r="AV61" i="22" s="1"/>
  <c r="AW61" i="22" s="1"/>
  <c r="AX61" i="22" s="1"/>
  <c r="AY61" i="22" s="1"/>
  <c r="AZ61" i="22" s="1"/>
  <c r="BA61" i="22" s="1"/>
  <c r="BB61" i="22" s="1"/>
  <c r="BC61" i="22" s="1"/>
  <c r="BD61" i="22" s="1"/>
  <c r="BE61" i="22" s="1"/>
  <c r="BF61" i="22" s="1"/>
  <c r="BG61" i="22" s="1"/>
  <c r="BH61" i="22" s="1"/>
  <c r="BI61" i="22" s="1"/>
  <c r="C60" i="22"/>
  <c r="D60" i="22" s="1"/>
  <c r="E60" i="22" s="1"/>
  <c r="F60" i="22" s="1"/>
  <c r="G60" i="22" s="1"/>
  <c r="H60" i="22" s="1"/>
  <c r="I60" i="22" s="1"/>
  <c r="J60" i="22" s="1"/>
  <c r="K60" i="22" s="1"/>
  <c r="L60" i="22" s="1"/>
  <c r="M60" i="22" s="1"/>
  <c r="N60" i="22" s="1"/>
  <c r="O60" i="22" s="1"/>
  <c r="P60" i="22" s="1"/>
  <c r="Q60" i="22" s="1"/>
  <c r="R60" i="22" s="1"/>
  <c r="S60" i="22" s="1"/>
  <c r="T60" i="22" s="1"/>
  <c r="U60" i="22" s="1"/>
  <c r="V60" i="22" s="1"/>
  <c r="W60" i="22" s="1"/>
  <c r="X60" i="22" s="1"/>
  <c r="Y60" i="22" s="1"/>
  <c r="Z60" i="22" s="1"/>
  <c r="AA60" i="22" s="1"/>
  <c r="AB60" i="22" s="1"/>
  <c r="AC60" i="22" s="1"/>
  <c r="AD60" i="22" s="1"/>
  <c r="AE60" i="22" s="1"/>
  <c r="AF60" i="22" s="1"/>
  <c r="AG60" i="22" s="1"/>
  <c r="AH60" i="22" s="1"/>
  <c r="AI60" i="22" s="1"/>
  <c r="AJ60" i="22" s="1"/>
  <c r="AK60" i="22" s="1"/>
  <c r="AL60" i="22" s="1"/>
  <c r="AM60" i="22" s="1"/>
  <c r="AN60" i="22" s="1"/>
  <c r="AO60" i="22" s="1"/>
  <c r="AP60" i="22" s="1"/>
  <c r="AQ60" i="22" s="1"/>
  <c r="AR60" i="22" s="1"/>
  <c r="AS60" i="22" s="1"/>
  <c r="AT60" i="22" s="1"/>
  <c r="AU60" i="22" s="1"/>
  <c r="AV60" i="22" s="1"/>
  <c r="AW60" i="22" s="1"/>
  <c r="AX60" i="22" s="1"/>
  <c r="AY60" i="22" s="1"/>
  <c r="AZ60" i="22" s="1"/>
  <c r="BA60" i="22" s="1"/>
  <c r="BB60" i="22" s="1"/>
  <c r="BC60" i="22" s="1"/>
  <c r="BD60" i="22" s="1"/>
  <c r="BE60" i="22" s="1"/>
  <c r="BF60" i="22" s="1"/>
  <c r="BG60" i="22" s="1"/>
  <c r="BH60" i="22" s="1"/>
  <c r="BI60" i="22" s="1"/>
  <c r="C59" i="22"/>
  <c r="D59" i="22" s="1"/>
  <c r="E59" i="22" s="1"/>
  <c r="F59" i="22" s="1"/>
  <c r="G59" i="22" s="1"/>
  <c r="H59" i="22" s="1"/>
  <c r="I59" i="22" s="1"/>
  <c r="J59" i="22" s="1"/>
  <c r="K59" i="22" s="1"/>
  <c r="L59" i="22" s="1"/>
  <c r="M59" i="22" s="1"/>
  <c r="N59" i="22" s="1"/>
  <c r="O59" i="22" s="1"/>
  <c r="P59" i="22" s="1"/>
  <c r="Q59" i="22" s="1"/>
  <c r="R59" i="22" s="1"/>
  <c r="S59" i="22" s="1"/>
  <c r="T59" i="22" s="1"/>
  <c r="U59" i="22" s="1"/>
  <c r="V59" i="22" s="1"/>
  <c r="W59" i="22" s="1"/>
  <c r="X59" i="22" s="1"/>
  <c r="Y59" i="22" s="1"/>
  <c r="Z59" i="22" s="1"/>
  <c r="AA59" i="22" s="1"/>
  <c r="AB59" i="22" s="1"/>
  <c r="AC59" i="22" s="1"/>
  <c r="AD59" i="22" s="1"/>
  <c r="AE59" i="22" s="1"/>
  <c r="AF59" i="22" s="1"/>
  <c r="AG59" i="22" s="1"/>
  <c r="AH59" i="22" s="1"/>
  <c r="AI59" i="22" s="1"/>
  <c r="AJ59" i="22" s="1"/>
  <c r="AK59" i="22" s="1"/>
  <c r="AL59" i="22" s="1"/>
  <c r="AM59" i="22" s="1"/>
  <c r="AN59" i="22" s="1"/>
  <c r="AO59" i="22" s="1"/>
  <c r="AP59" i="22" s="1"/>
  <c r="AQ59" i="22" s="1"/>
  <c r="AR59" i="22" s="1"/>
  <c r="AS59" i="22" s="1"/>
  <c r="AT59" i="22" s="1"/>
  <c r="AU59" i="22" s="1"/>
  <c r="AV59" i="22" s="1"/>
  <c r="AW59" i="22" s="1"/>
  <c r="AX59" i="22" s="1"/>
  <c r="AY59" i="22" s="1"/>
  <c r="AZ59" i="22" s="1"/>
  <c r="BA59" i="22" s="1"/>
  <c r="BB59" i="22" s="1"/>
  <c r="BC59" i="22" s="1"/>
  <c r="BD59" i="22" s="1"/>
  <c r="BE59" i="22" s="1"/>
  <c r="BF59" i="22" s="1"/>
  <c r="BG59" i="22" s="1"/>
  <c r="BH59" i="22" s="1"/>
  <c r="BI59" i="22" s="1"/>
  <c r="H58" i="22"/>
  <c r="I58" i="22" s="1"/>
  <c r="J58" i="22" s="1"/>
  <c r="K58" i="22" s="1"/>
  <c r="L58" i="22" s="1"/>
  <c r="M58" i="22" s="1"/>
  <c r="N58" i="22" s="1"/>
  <c r="O58" i="22" s="1"/>
  <c r="P58" i="22" s="1"/>
  <c r="Q58" i="22" s="1"/>
  <c r="R58" i="22" s="1"/>
  <c r="S58" i="22" s="1"/>
  <c r="T58" i="22" s="1"/>
  <c r="U58" i="22" s="1"/>
  <c r="V58" i="22" s="1"/>
  <c r="W58" i="22" s="1"/>
  <c r="X58" i="22" s="1"/>
  <c r="Y58" i="22" s="1"/>
  <c r="Z58" i="22" s="1"/>
  <c r="AA58" i="22" s="1"/>
  <c r="AB58" i="22" s="1"/>
  <c r="AC58" i="22" s="1"/>
  <c r="AD58" i="22" s="1"/>
  <c r="AE58" i="22" s="1"/>
  <c r="AF58" i="22" s="1"/>
  <c r="AG58" i="22" s="1"/>
  <c r="AH58" i="22" s="1"/>
  <c r="AI58" i="22" s="1"/>
  <c r="AJ58" i="22" s="1"/>
  <c r="AK58" i="22" s="1"/>
  <c r="AL58" i="22" s="1"/>
  <c r="AM58" i="22" s="1"/>
  <c r="AN58" i="22" s="1"/>
  <c r="AO58" i="22" s="1"/>
  <c r="AP58" i="22" s="1"/>
  <c r="AQ58" i="22" s="1"/>
  <c r="AR58" i="22" s="1"/>
  <c r="AS58" i="22" s="1"/>
  <c r="AT58" i="22" s="1"/>
  <c r="AU58" i="22" s="1"/>
  <c r="AV58" i="22" s="1"/>
  <c r="AW58" i="22" s="1"/>
  <c r="AX58" i="22" s="1"/>
  <c r="AY58" i="22" s="1"/>
  <c r="AZ58" i="22" s="1"/>
  <c r="BA58" i="22" s="1"/>
  <c r="BB58" i="22" s="1"/>
  <c r="BC58" i="22" s="1"/>
  <c r="BD58" i="22" s="1"/>
  <c r="BE58" i="22" s="1"/>
  <c r="BF58" i="22" s="1"/>
  <c r="BG58" i="22" s="1"/>
  <c r="BH58" i="22" s="1"/>
  <c r="BI58" i="22" s="1"/>
  <c r="C58" i="22"/>
  <c r="D58" i="22" s="1"/>
  <c r="E58" i="22" s="1"/>
  <c r="F58" i="22" s="1"/>
  <c r="G58" i="22" s="1"/>
  <c r="C57" i="22"/>
  <c r="D57" i="22" s="1"/>
  <c r="E57" i="22" s="1"/>
  <c r="F57" i="22" s="1"/>
  <c r="G57" i="22" s="1"/>
  <c r="H57" i="22" s="1"/>
  <c r="I57" i="22" s="1"/>
  <c r="J57" i="22" s="1"/>
  <c r="K57" i="22" s="1"/>
  <c r="L57" i="22" s="1"/>
  <c r="M57" i="22" s="1"/>
  <c r="N57" i="22" s="1"/>
  <c r="O57" i="22" s="1"/>
  <c r="P57" i="22" s="1"/>
  <c r="Q57" i="22" s="1"/>
  <c r="R57" i="22" s="1"/>
  <c r="S57" i="22" s="1"/>
  <c r="T57" i="22" s="1"/>
  <c r="U57" i="22" s="1"/>
  <c r="V57" i="22" s="1"/>
  <c r="W57" i="22" s="1"/>
  <c r="X57" i="22" s="1"/>
  <c r="Y57" i="22" s="1"/>
  <c r="Z57" i="22" s="1"/>
  <c r="AA57" i="22" s="1"/>
  <c r="AB57" i="22" s="1"/>
  <c r="AC57" i="22" s="1"/>
  <c r="AD57" i="22" s="1"/>
  <c r="AE57" i="22" s="1"/>
  <c r="AF57" i="22" s="1"/>
  <c r="AG57" i="22" s="1"/>
  <c r="AH57" i="22" s="1"/>
  <c r="AI57" i="22" s="1"/>
  <c r="AJ57" i="22" s="1"/>
  <c r="AK57" i="22" s="1"/>
  <c r="AL57" i="22" s="1"/>
  <c r="AM57" i="22" s="1"/>
  <c r="AN57" i="22" s="1"/>
  <c r="AO57" i="22" s="1"/>
  <c r="AP57" i="22" s="1"/>
  <c r="AQ57" i="22" s="1"/>
  <c r="AR57" i="22" s="1"/>
  <c r="AS57" i="22" s="1"/>
  <c r="AT57" i="22" s="1"/>
  <c r="AU57" i="22" s="1"/>
  <c r="AV57" i="22" s="1"/>
  <c r="AW57" i="22" s="1"/>
  <c r="AX57" i="22" s="1"/>
  <c r="AY57" i="22" s="1"/>
  <c r="AZ57" i="22" s="1"/>
  <c r="BA57" i="22" s="1"/>
  <c r="BB57" i="22" s="1"/>
  <c r="BC57" i="22" s="1"/>
  <c r="BD57" i="22" s="1"/>
  <c r="BE57" i="22" s="1"/>
  <c r="BF57" i="22" s="1"/>
  <c r="BG57" i="22" s="1"/>
  <c r="BH57" i="22" s="1"/>
  <c r="BI57" i="22" s="1"/>
  <c r="C56" i="22"/>
  <c r="D56" i="22" s="1"/>
  <c r="E56" i="22" s="1"/>
  <c r="F56" i="22" s="1"/>
  <c r="G56" i="22" s="1"/>
  <c r="H56" i="22" s="1"/>
  <c r="I56" i="22" s="1"/>
  <c r="J56" i="22" s="1"/>
  <c r="K56" i="22" s="1"/>
  <c r="L56" i="22" s="1"/>
  <c r="M56" i="22" s="1"/>
  <c r="N56" i="22" s="1"/>
  <c r="O56" i="22" s="1"/>
  <c r="P56" i="22" s="1"/>
  <c r="Q56" i="22" s="1"/>
  <c r="R56" i="22" s="1"/>
  <c r="S56" i="22" s="1"/>
  <c r="T56" i="22" s="1"/>
  <c r="U56" i="22" s="1"/>
  <c r="V56" i="22" s="1"/>
  <c r="W56" i="22" s="1"/>
  <c r="X56" i="22" s="1"/>
  <c r="Y56" i="22" s="1"/>
  <c r="Z56" i="22" s="1"/>
  <c r="AA56" i="22" s="1"/>
  <c r="AB56" i="22" s="1"/>
  <c r="AC56" i="22" s="1"/>
  <c r="AD56" i="22" s="1"/>
  <c r="AE56" i="22" s="1"/>
  <c r="AF56" i="22" s="1"/>
  <c r="AG56" i="22" s="1"/>
  <c r="AH56" i="22" s="1"/>
  <c r="AI56" i="22" s="1"/>
  <c r="AJ56" i="22" s="1"/>
  <c r="AK56" i="22" s="1"/>
  <c r="AL56" i="22" s="1"/>
  <c r="AM56" i="22" s="1"/>
  <c r="AN56" i="22" s="1"/>
  <c r="AO56" i="22" s="1"/>
  <c r="AP56" i="22" s="1"/>
  <c r="AQ56" i="22" s="1"/>
  <c r="AR56" i="22" s="1"/>
  <c r="AS56" i="22" s="1"/>
  <c r="AT56" i="22" s="1"/>
  <c r="AU56" i="22" s="1"/>
  <c r="AV56" i="22" s="1"/>
  <c r="AW56" i="22" s="1"/>
  <c r="AX56" i="22" s="1"/>
  <c r="AY56" i="22" s="1"/>
  <c r="AZ56" i="22" s="1"/>
  <c r="BA56" i="22" s="1"/>
  <c r="BB56" i="22" s="1"/>
  <c r="BC56" i="22" s="1"/>
  <c r="BD56" i="22" s="1"/>
  <c r="BE56" i="22" s="1"/>
  <c r="BF56" i="22" s="1"/>
  <c r="BG56" i="22" s="1"/>
  <c r="BH56" i="22" s="1"/>
  <c r="BI56" i="22" s="1"/>
  <c r="C55" i="22"/>
  <c r="D55" i="22" s="1"/>
  <c r="E55" i="22" s="1"/>
  <c r="F55" i="22" s="1"/>
  <c r="G55" i="22" s="1"/>
  <c r="H55" i="22" s="1"/>
  <c r="I55" i="22" s="1"/>
  <c r="J55" i="22" s="1"/>
  <c r="K55" i="22" s="1"/>
  <c r="L55" i="22" s="1"/>
  <c r="M55" i="22" s="1"/>
  <c r="N55" i="22" s="1"/>
  <c r="O55" i="22" s="1"/>
  <c r="P55" i="22" s="1"/>
  <c r="Q55" i="22" s="1"/>
  <c r="R55" i="22" s="1"/>
  <c r="S55" i="22" s="1"/>
  <c r="T55" i="22" s="1"/>
  <c r="U55" i="22" s="1"/>
  <c r="V55" i="22" s="1"/>
  <c r="W55" i="22" s="1"/>
  <c r="X55" i="22" s="1"/>
  <c r="Y55" i="22" s="1"/>
  <c r="Z55" i="22" s="1"/>
  <c r="AA55" i="22" s="1"/>
  <c r="AB55" i="22" s="1"/>
  <c r="AC55" i="22" s="1"/>
  <c r="AD55" i="22" s="1"/>
  <c r="AE55" i="22" s="1"/>
  <c r="AF55" i="22" s="1"/>
  <c r="AG55" i="22" s="1"/>
  <c r="AH55" i="22" s="1"/>
  <c r="AI55" i="22" s="1"/>
  <c r="AJ55" i="22" s="1"/>
  <c r="AK55" i="22" s="1"/>
  <c r="AL55" i="22" s="1"/>
  <c r="AM55" i="22" s="1"/>
  <c r="AN55" i="22" s="1"/>
  <c r="AO55" i="22" s="1"/>
  <c r="AP55" i="22" s="1"/>
  <c r="AQ55" i="22" s="1"/>
  <c r="AR55" i="22" s="1"/>
  <c r="AS55" i="22" s="1"/>
  <c r="AT55" i="22" s="1"/>
  <c r="AU55" i="22" s="1"/>
  <c r="AV55" i="22" s="1"/>
  <c r="AW55" i="22" s="1"/>
  <c r="AX55" i="22" s="1"/>
  <c r="AY55" i="22" s="1"/>
  <c r="AZ55" i="22" s="1"/>
  <c r="BA55" i="22" s="1"/>
  <c r="BB55" i="22" s="1"/>
  <c r="BC55" i="22" s="1"/>
  <c r="BD55" i="22" s="1"/>
  <c r="BE55" i="22" s="1"/>
  <c r="BF55" i="22" s="1"/>
  <c r="BG55" i="22" s="1"/>
  <c r="BH55" i="22" s="1"/>
  <c r="BI55" i="22" s="1"/>
  <c r="C54" i="22"/>
  <c r="D54" i="22" s="1"/>
  <c r="E54" i="22" s="1"/>
  <c r="F54" i="22" s="1"/>
  <c r="G54" i="22" s="1"/>
  <c r="H54" i="22" s="1"/>
  <c r="I54" i="22" s="1"/>
  <c r="J54" i="22" s="1"/>
  <c r="K54" i="22" s="1"/>
  <c r="L54" i="22" s="1"/>
  <c r="M54" i="22" s="1"/>
  <c r="N54" i="22" s="1"/>
  <c r="O54" i="22" s="1"/>
  <c r="P54" i="22" s="1"/>
  <c r="Q54" i="22" s="1"/>
  <c r="R54" i="22" s="1"/>
  <c r="S54" i="22" s="1"/>
  <c r="T54" i="22" s="1"/>
  <c r="U54" i="22" s="1"/>
  <c r="V54" i="22" s="1"/>
  <c r="W54" i="22" s="1"/>
  <c r="X54" i="22" s="1"/>
  <c r="Y54" i="22" s="1"/>
  <c r="Z54" i="22" s="1"/>
  <c r="AA54" i="22" s="1"/>
  <c r="AB54" i="22" s="1"/>
  <c r="AC54" i="22" s="1"/>
  <c r="AD54" i="22" s="1"/>
  <c r="AE54" i="22" s="1"/>
  <c r="AF54" i="22" s="1"/>
  <c r="AG54" i="22" s="1"/>
  <c r="AH54" i="22" s="1"/>
  <c r="AI54" i="22" s="1"/>
  <c r="AJ54" i="22" s="1"/>
  <c r="AK54" i="22" s="1"/>
  <c r="AL54" i="22" s="1"/>
  <c r="AM54" i="22" s="1"/>
  <c r="AN54" i="22" s="1"/>
  <c r="AO54" i="22" s="1"/>
  <c r="AP54" i="22" s="1"/>
  <c r="AQ54" i="22" s="1"/>
  <c r="AR54" i="22" s="1"/>
  <c r="AS54" i="22" s="1"/>
  <c r="AT54" i="22" s="1"/>
  <c r="AU54" i="22" s="1"/>
  <c r="AV54" i="22" s="1"/>
  <c r="AW54" i="22" s="1"/>
  <c r="AX54" i="22" s="1"/>
  <c r="AY54" i="22" s="1"/>
  <c r="AZ54" i="22" s="1"/>
  <c r="BA54" i="22" s="1"/>
  <c r="BB54" i="22" s="1"/>
  <c r="BC54" i="22" s="1"/>
  <c r="BD54" i="22" s="1"/>
  <c r="BE54" i="22" s="1"/>
  <c r="BF54" i="22" s="1"/>
  <c r="BG54" i="22" s="1"/>
  <c r="BH54" i="22" s="1"/>
  <c r="BI54" i="22" s="1"/>
  <c r="C53" i="22"/>
  <c r="D53" i="22" s="1"/>
  <c r="E53" i="22" s="1"/>
  <c r="F53" i="22" s="1"/>
  <c r="G53" i="22" s="1"/>
  <c r="H53" i="22" s="1"/>
  <c r="I53" i="22" s="1"/>
  <c r="J53" i="22" s="1"/>
  <c r="K53" i="22" s="1"/>
  <c r="L53" i="22" s="1"/>
  <c r="M53" i="22" s="1"/>
  <c r="N53" i="22" s="1"/>
  <c r="O53" i="22" s="1"/>
  <c r="P53" i="22" s="1"/>
  <c r="Q53" i="22" s="1"/>
  <c r="R53" i="22" s="1"/>
  <c r="S53" i="22" s="1"/>
  <c r="T53" i="22" s="1"/>
  <c r="U53" i="22" s="1"/>
  <c r="V53" i="22" s="1"/>
  <c r="W53" i="22" s="1"/>
  <c r="X53" i="22" s="1"/>
  <c r="Y53" i="22" s="1"/>
  <c r="Z53" i="22" s="1"/>
  <c r="AA53" i="22" s="1"/>
  <c r="AB53" i="22" s="1"/>
  <c r="AC53" i="22" s="1"/>
  <c r="AD53" i="22" s="1"/>
  <c r="AE53" i="22" s="1"/>
  <c r="AF53" i="22" s="1"/>
  <c r="AG53" i="22" s="1"/>
  <c r="AH53" i="22" s="1"/>
  <c r="AI53" i="22" s="1"/>
  <c r="AJ53" i="22" s="1"/>
  <c r="AK53" i="22" s="1"/>
  <c r="AL53" i="22" s="1"/>
  <c r="AM53" i="22" s="1"/>
  <c r="AN53" i="22" s="1"/>
  <c r="AO53" i="22" s="1"/>
  <c r="AP53" i="22" s="1"/>
  <c r="AQ53" i="22" s="1"/>
  <c r="AR53" i="22" s="1"/>
  <c r="AS53" i="22" s="1"/>
  <c r="AT53" i="22" s="1"/>
  <c r="AU53" i="22" s="1"/>
  <c r="AV53" i="22" s="1"/>
  <c r="AW53" i="22" s="1"/>
  <c r="AX53" i="22" s="1"/>
  <c r="AY53" i="22" s="1"/>
  <c r="AZ53" i="22" s="1"/>
  <c r="BA53" i="22" s="1"/>
  <c r="BB53" i="22" s="1"/>
  <c r="BC53" i="22" s="1"/>
  <c r="BD53" i="22" s="1"/>
  <c r="BE53" i="22" s="1"/>
  <c r="BF53" i="22" s="1"/>
  <c r="BG53" i="22" s="1"/>
  <c r="BH53" i="22" s="1"/>
  <c r="BI53" i="22" s="1"/>
  <c r="C52" i="22"/>
  <c r="D52" i="22" s="1"/>
  <c r="E52" i="22" s="1"/>
  <c r="F52" i="22" s="1"/>
  <c r="G52" i="22" s="1"/>
  <c r="H52" i="22" s="1"/>
  <c r="I52" i="22" s="1"/>
  <c r="J52" i="22" s="1"/>
  <c r="K52" i="22" s="1"/>
  <c r="L52" i="22" s="1"/>
  <c r="M52" i="22" s="1"/>
  <c r="N52" i="22" s="1"/>
  <c r="O52" i="22" s="1"/>
  <c r="P52" i="22" s="1"/>
  <c r="Q52" i="22" s="1"/>
  <c r="R52" i="22" s="1"/>
  <c r="S52" i="22" s="1"/>
  <c r="T52" i="22" s="1"/>
  <c r="U52" i="22" s="1"/>
  <c r="V52" i="22" s="1"/>
  <c r="W52" i="22" s="1"/>
  <c r="X52" i="22" s="1"/>
  <c r="Y52" i="22" s="1"/>
  <c r="Z52" i="22" s="1"/>
  <c r="AA52" i="22" s="1"/>
  <c r="AB52" i="22" s="1"/>
  <c r="AC52" i="22" s="1"/>
  <c r="AD52" i="22" s="1"/>
  <c r="AE52" i="22" s="1"/>
  <c r="AF52" i="22" s="1"/>
  <c r="AG52" i="22" s="1"/>
  <c r="AH52" i="22" s="1"/>
  <c r="AI52" i="22" s="1"/>
  <c r="AJ52" i="22" s="1"/>
  <c r="AK52" i="22" s="1"/>
  <c r="AL52" i="22" s="1"/>
  <c r="AM52" i="22" s="1"/>
  <c r="AN52" i="22" s="1"/>
  <c r="AO52" i="22" s="1"/>
  <c r="AP52" i="22" s="1"/>
  <c r="AQ52" i="22" s="1"/>
  <c r="AR52" i="22" s="1"/>
  <c r="AS52" i="22" s="1"/>
  <c r="AT52" i="22" s="1"/>
  <c r="AU52" i="22" s="1"/>
  <c r="AV52" i="22" s="1"/>
  <c r="AW52" i="22" s="1"/>
  <c r="AX52" i="22" s="1"/>
  <c r="AY52" i="22" s="1"/>
  <c r="AZ52" i="22" s="1"/>
  <c r="BA52" i="22" s="1"/>
  <c r="BB52" i="22" s="1"/>
  <c r="BC52" i="22" s="1"/>
  <c r="BD52" i="22" s="1"/>
  <c r="BE52" i="22" s="1"/>
  <c r="BF52" i="22" s="1"/>
  <c r="BG52" i="22" s="1"/>
  <c r="BH52" i="22" s="1"/>
  <c r="BI52" i="22" s="1"/>
  <c r="C51" i="22"/>
  <c r="D51" i="22" s="1"/>
  <c r="E51" i="22" s="1"/>
  <c r="F51" i="22" s="1"/>
  <c r="G51" i="22" s="1"/>
  <c r="H51" i="22" s="1"/>
  <c r="I51" i="22" s="1"/>
  <c r="J51" i="22" s="1"/>
  <c r="K51" i="22" s="1"/>
  <c r="L51" i="22" s="1"/>
  <c r="M51" i="22" s="1"/>
  <c r="N51" i="22" s="1"/>
  <c r="O51" i="22" s="1"/>
  <c r="P51" i="22" s="1"/>
  <c r="Q51" i="22" s="1"/>
  <c r="R51" i="22" s="1"/>
  <c r="S51" i="22" s="1"/>
  <c r="T51" i="22" s="1"/>
  <c r="U51" i="22" s="1"/>
  <c r="V51" i="22" s="1"/>
  <c r="W51" i="22" s="1"/>
  <c r="X51" i="22" s="1"/>
  <c r="Y51" i="22" s="1"/>
  <c r="Z51" i="22" s="1"/>
  <c r="AA51" i="22" s="1"/>
  <c r="AB51" i="22" s="1"/>
  <c r="AC51" i="22" s="1"/>
  <c r="AD51" i="22" s="1"/>
  <c r="AE51" i="22" s="1"/>
  <c r="AF51" i="22" s="1"/>
  <c r="AG51" i="22" s="1"/>
  <c r="AH51" i="22" s="1"/>
  <c r="AI51" i="22" s="1"/>
  <c r="AJ51" i="22" s="1"/>
  <c r="AK51" i="22" s="1"/>
  <c r="AL51" i="22" s="1"/>
  <c r="AM51" i="22" s="1"/>
  <c r="AN51" i="22" s="1"/>
  <c r="AO51" i="22" s="1"/>
  <c r="AP51" i="22" s="1"/>
  <c r="AQ51" i="22" s="1"/>
  <c r="AR51" i="22" s="1"/>
  <c r="AS51" i="22" s="1"/>
  <c r="AT51" i="22" s="1"/>
  <c r="AU51" i="22" s="1"/>
  <c r="AV51" i="22" s="1"/>
  <c r="AW51" i="22" s="1"/>
  <c r="AX51" i="22" s="1"/>
  <c r="AY51" i="22" s="1"/>
  <c r="AZ51" i="22" s="1"/>
  <c r="BA51" i="22" s="1"/>
  <c r="BB51" i="22" s="1"/>
  <c r="BC51" i="22" s="1"/>
  <c r="BD51" i="22" s="1"/>
  <c r="BE51" i="22" s="1"/>
  <c r="BF51" i="22" s="1"/>
  <c r="BG51" i="22" s="1"/>
  <c r="BH51" i="22" s="1"/>
  <c r="BI51" i="22" s="1"/>
  <c r="C50" i="22"/>
  <c r="C49" i="22"/>
  <c r="D49" i="22" s="1"/>
  <c r="E49" i="22" s="1"/>
  <c r="F49" i="22" s="1"/>
  <c r="G49" i="22" s="1"/>
  <c r="H49" i="22" s="1"/>
  <c r="I49" i="22" s="1"/>
  <c r="J49" i="22" s="1"/>
  <c r="K49" i="22" s="1"/>
  <c r="L49" i="22" s="1"/>
  <c r="M49" i="22" s="1"/>
  <c r="N49" i="22" s="1"/>
  <c r="O49" i="22" s="1"/>
  <c r="P49" i="22" s="1"/>
  <c r="Q49" i="22" s="1"/>
  <c r="R49" i="22" s="1"/>
  <c r="S49" i="22" s="1"/>
  <c r="T49" i="22" s="1"/>
  <c r="U49" i="22" s="1"/>
  <c r="V49" i="22" s="1"/>
  <c r="W49" i="22" s="1"/>
  <c r="X49" i="22" s="1"/>
  <c r="Y49" i="22" s="1"/>
  <c r="Z49" i="22" s="1"/>
  <c r="AA49" i="22" s="1"/>
  <c r="AB49" i="22" s="1"/>
  <c r="AC49" i="22" s="1"/>
  <c r="AD49" i="22" s="1"/>
  <c r="AE49" i="22" s="1"/>
  <c r="AF49" i="22" s="1"/>
  <c r="AG49" i="22" s="1"/>
  <c r="AH49" i="22" s="1"/>
  <c r="AI49" i="22" s="1"/>
  <c r="AJ49" i="22" s="1"/>
  <c r="AK49" i="22" s="1"/>
  <c r="AL49" i="22" s="1"/>
  <c r="AM49" i="22" s="1"/>
  <c r="AN49" i="22" s="1"/>
  <c r="AO49" i="22" s="1"/>
  <c r="AP49" i="22" s="1"/>
  <c r="AQ49" i="22" s="1"/>
  <c r="AR49" i="22" s="1"/>
  <c r="AS49" i="22" s="1"/>
  <c r="AT49" i="22" s="1"/>
  <c r="AU49" i="22" s="1"/>
  <c r="AV49" i="22" s="1"/>
  <c r="AW49" i="22" s="1"/>
  <c r="AX49" i="22" s="1"/>
  <c r="AY49" i="22" s="1"/>
  <c r="AZ49" i="22" s="1"/>
  <c r="BA49" i="22" s="1"/>
  <c r="BB49" i="22" s="1"/>
  <c r="BC49" i="22" s="1"/>
  <c r="BD49" i="22" s="1"/>
  <c r="BE49" i="22" s="1"/>
  <c r="BF49" i="22" s="1"/>
  <c r="BG49" i="22" s="1"/>
  <c r="BH49" i="22" s="1"/>
  <c r="BI49" i="22" s="1"/>
  <c r="C48" i="22"/>
  <c r="D48" i="22" s="1"/>
  <c r="B47" i="22"/>
  <c r="C46" i="22"/>
  <c r="D46" i="22" s="1"/>
  <c r="E46" i="22" s="1"/>
  <c r="F46" i="22" s="1"/>
  <c r="G46" i="22" s="1"/>
  <c r="H46" i="22" s="1"/>
  <c r="I46" i="22" s="1"/>
  <c r="J46" i="22" s="1"/>
  <c r="K46" i="22" s="1"/>
  <c r="L46" i="22" s="1"/>
  <c r="M46" i="22" s="1"/>
  <c r="N46" i="22" s="1"/>
  <c r="O46" i="22" s="1"/>
  <c r="P46" i="22" s="1"/>
  <c r="Q46" i="22" s="1"/>
  <c r="R46" i="22" s="1"/>
  <c r="S46" i="22" s="1"/>
  <c r="T46" i="22" s="1"/>
  <c r="U46" i="22" s="1"/>
  <c r="V46" i="22" s="1"/>
  <c r="W46" i="22" s="1"/>
  <c r="X46" i="22" s="1"/>
  <c r="Y46" i="22" s="1"/>
  <c r="Z46" i="22" s="1"/>
  <c r="AA46" i="22" s="1"/>
  <c r="AB46" i="22" s="1"/>
  <c r="AC46" i="22" s="1"/>
  <c r="AD46" i="22" s="1"/>
  <c r="AE46" i="22" s="1"/>
  <c r="AF46" i="22" s="1"/>
  <c r="AG46" i="22" s="1"/>
  <c r="AH46" i="22" s="1"/>
  <c r="AI46" i="22" s="1"/>
  <c r="AJ46" i="22" s="1"/>
  <c r="AK46" i="22" s="1"/>
  <c r="AL46" i="22" s="1"/>
  <c r="AM46" i="22" s="1"/>
  <c r="AN46" i="22" s="1"/>
  <c r="AO46" i="22" s="1"/>
  <c r="AP46" i="22" s="1"/>
  <c r="AQ46" i="22" s="1"/>
  <c r="AR46" i="22" s="1"/>
  <c r="AS46" i="22" s="1"/>
  <c r="AT46" i="22" s="1"/>
  <c r="AU46" i="22" s="1"/>
  <c r="AV46" i="22" s="1"/>
  <c r="AW46" i="22" s="1"/>
  <c r="AX46" i="22" s="1"/>
  <c r="AY46" i="22" s="1"/>
  <c r="AZ46" i="22" s="1"/>
  <c r="BA46" i="22" s="1"/>
  <c r="C45" i="22"/>
  <c r="D45" i="22" s="1"/>
  <c r="E45" i="22" s="1"/>
  <c r="F45" i="22" s="1"/>
  <c r="G45" i="22" s="1"/>
  <c r="H45" i="22" s="1"/>
  <c r="B44" i="22"/>
  <c r="BI40" i="22"/>
  <c r="AQ40" i="22"/>
  <c r="AH40" i="22"/>
  <c r="BC36" i="22"/>
  <c r="BC34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T27" i="22" s="1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G30" i="22" s="1"/>
  <c r="BG28" i="22" s="1"/>
  <c r="BD32" i="22"/>
  <c r="BD30" i="22" s="1"/>
  <c r="BD28" i="22" s="1"/>
  <c r="BA32" i="22"/>
  <c r="BA30" i="22" s="1"/>
  <c r="BA28" i="22" s="1"/>
  <c r="AF32" i="22"/>
  <c r="M32" i="22"/>
  <c r="M30" i="22" s="1"/>
  <c r="M28" i="22" s="1"/>
  <c r="L32" i="22"/>
  <c r="K32" i="22"/>
  <c r="K30" i="22" s="1"/>
  <c r="K28" i="22" s="1"/>
  <c r="J32" i="22"/>
  <c r="J30" i="22" s="1"/>
  <c r="J28" i="22" s="1"/>
  <c r="J27" i="22" s="1"/>
  <c r="I32" i="22"/>
  <c r="H32" i="22"/>
  <c r="H30" i="22" s="1"/>
  <c r="H28" i="22" s="1"/>
  <c r="G32" i="22"/>
  <c r="F32" i="22"/>
  <c r="F30" i="22" s="1"/>
  <c r="F28" i="22" s="1"/>
  <c r="F27" i="22" s="1"/>
  <c r="E32" i="22"/>
  <c r="D32" i="22"/>
  <c r="C32" i="22"/>
  <c r="C30" i="22" s="1"/>
  <c r="B32" i="22"/>
  <c r="BI31" i="22"/>
  <c r="BI30" i="22" s="1"/>
  <c r="BI28" i="22" s="1"/>
  <c r="BF31" i="22"/>
  <c r="BF30" i="22" s="1"/>
  <c r="BF28" i="22" s="1"/>
  <c r="BF27" i="22" s="1"/>
  <c r="BB31" i="22"/>
  <c r="BB30" i="22" s="1"/>
  <c r="BB28" i="22" s="1"/>
  <c r="AH31" i="22"/>
  <c r="AH30" i="22" s="1"/>
  <c r="N31" i="22"/>
  <c r="N30" i="22" s="1"/>
  <c r="N28" i="22" s="1"/>
  <c r="BH30" i="22"/>
  <c r="BH28" i="22" s="1"/>
  <c r="BH27" i="22" s="1"/>
  <c r="BE30" i="22"/>
  <c r="BC30" i="22"/>
  <c r="BC28" i="22" s="1"/>
  <c r="AZ30" i="22"/>
  <c r="AZ28" i="22" s="1"/>
  <c r="AY30" i="22"/>
  <c r="AY28" i="22" s="1"/>
  <c r="AX30" i="22"/>
  <c r="AX28" i="22" s="1"/>
  <c r="AW30" i="22"/>
  <c r="AV30" i="22"/>
  <c r="AU30" i="22"/>
  <c r="AU28" i="22" s="1"/>
  <c r="AT30" i="22"/>
  <c r="AT28" i="22" s="1"/>
  <c r="AS30" i="22"/>
  <c r="AS28" i="22" s="1"/>
  <c r="AR30" i="22"/>
  <c r="AR28" i="22" s="1"/>
  <c r="AR27" i="22" s="1"/>
  <c r="AQ30" i="22"/>
  <c r="AP30" i="22"/>
  <c r="AO30" i="22"/>
  <c r="AO28" i="22" s="1"/>
  <c r="AN30" i="22"/>
  <c r="AN28" i="22" s="1"/>
  <c r="AM30" i="22"/>
  <c r="AM28" i="22" s="1"/>
  <c r="AM27" i="22" s="1"/>
  <c r="AL30" i="22"/>
  <c r="AL28" i="22" s="1"/>
  <c r="AL27" i="22" s="1"/>
  <c r="AK30" i="22"/>
  <c r="AK28" i="22" s="1"/>
  <c r="AJ30" i="22"/>
  <c r="AI30" i="22"/>
  <c r="AI28" i="22" s="1"/>
  <c r="AG30" i="22"/>
  <c r="AG28" i="22" s="1"/>
  <c r="AG27" i="22" s="1"/>
  <c r="AF30" i="22"/>
  <c r="AF28" i="22" s="1"/>
  <c r="AE30" i="22"/>
  <c r="AE28" i="22" s="1"/>
  <c r="AD30" i="22"/>
  <c r="AC30" i="22"/>
  <c r="AC28" i="22" s="1"/>
  <c r="AC27" i="22" s="1"/>
  <c r="AB30" i="22"/>
  <c r="AB28" i="22" s="1"/>
  <c r="AB27" i="22" s="1"/>
  <c r="AA30" i="22"/>
  <c r="AA28" i="22" s="1"/>
  <c r="AA27" i="22" s="1"/>
  <c r="Z30" i="22"/>
  <c r="Z28" i="22" s="1"/>
  <c r="Y30" i="22"/>
  <c r="Y28" i="22" s="1"/>
  <c r="X30" i="22"/>
  <c r="X28" i="22" s="1"/>
  <c r="X27" i="22" s="1"/>
  <c r="V30" i="22"/>
  <c r="V28" i="22" s="1"/>
  <c r="U30" i="22"/>
  <c r="U28" i="22" s="1"/>
  <c r="U27" i="22" s="1"/>
  <c r="T30" i="22"/>
  <c r="T28" i="22" s="1"/>
  <c r="S30" i="22"/>
  <c r="S28" i="22" s="1"/>
  <c r="S27" i="22" s="1"/>
  <c r="R30" i="22"/>
  <c r="R28" i="22" s="1"/>
  <c r="Q30" i="22"/>
  <c r="P30" i="22"/>
  <c r="P28" i="22" s="1"/>
  <c r="P27" i="22" s="1"/>
  <c r="O30" i="22"/>
  <c r="O28" i="22" s="1"/>
  <c r="B30" i="22"/>
  <c r="B28" i="22" s="1"/>
  <c r="B27" i="22" s="1"/>
  <c r="AQ29" i="22"/>
  <c r="AQ28" i="22" s="1"/>
  <c r="AQ27" i="22" s="1"/>
  <c r="AH29" i="22"/>
  <c r="BE28" i="22"/>
  <c r="BE27" i="22" s="1"/>
  <c r="AW28" i="22"/>
  <c r="AW27" i="22" s="1"/>
  <c r="AV28" i="22"/>
  <c r="AP28" i="22"/>
  <c r="AP27" i="22" s="1"/>
  <c r="AJ28" i="22"/>
  <c r="AJ27" i="22" s="1"/>
  <c r="AD28" i="22"/>
  <c r="AD27" i="22" s="1"/>
  <c r="W28" i="22"/>
  <c r="Q28" i="22"/>
  <c r="Q27" i="22" s="1"/>
  <c r="L28" i="22"/>
  <c r="I28" i="22"/>
  <c r="G28" i="22"/>
  <c r="E28" i="22"/>
  <c r="E27" i="22" s="1"/>
  <c r="D28" i="22"/>
  <c r="C28" i="22"/>
  <c r="V27" i="22"/>
  <c r="BC23" i="22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T15" i="22" s="1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P15" i="22" s="1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G18" i="22" s="1"/>
  <c r="BG16" i="22" s="1"/>
  <c r="BD20" i="22"/>
  <c r="BD18" i="22" s="1"/>
  <c r="BD16" i="22" s="1"/>
  <c r="BD15" i="22" s="1"/>
  <c r="BA20" i="22"/>
  <c r="AF20" i="22"/>
  <c r="AF18" i="22" s="1"/>
  <c r="AF16" i="22" s="1"/>
  <c r="AF15" i="22" s="1"/>
  <c r="M20" i="22"/>
  <c r="L20" i="22"/>
  <c r="K20" i="22"/>
  <c r="J20" i="22"/>
  <c r="I20" i="22"/>
  <c r="H20" i="22"/>
  <c r="G20" i="22"/>
  <c r="E20" i="22"/>
  <c r="D20" i="22"/>
  <c r="C20" i="22"/>
  <c r="M19" i="22"/>
  <c r="M18" i="22" s="1"/>
  <c r="M16" i="22" s="1"/>
  <c r="M15" i="22" s="1"/>
  <c r="L19" i="22"/>
  <c r="L18" i="22" s="1"/>
  <c r="L16" i="22" s="1"/>
  <c r="L15" i="22" s="1"/>
  <c r="K19" i="22"/>
  <c r="J19" i="22"/>
  <c r="I19" i="22"/>
  <c r="I18" i="22" s="1"/>
  <c r="I16" i="22" s="1"/>
  <c r="I15" i="22" s="1"/>
  <c r="H19" i="22"/>
  <c r="H18" i="22" s="1"/>
  <c r="H16" i="22" s="1"/>
  <c r="G19" i="22"/>
  <c r="G18" i="22" s="1"/>
  <c r="G16" i="22" s="1"/>
  <c r="F19" i="22"/>
  <c r="E19" i="22"/>
  <c r="E18" i="22" s="1"/>
  <c r="E16" i="22" s="1"/>
  <c r="E15" i="22" s="1"/>
  <c r="D19" i="22"/>
  <c r="C19" i="22"/>
  <c r="BI18" i="22"/>
  <c r="BI16" i="22" s="1"/>
  <c r="BI15" i="22" s="1"/>
  <c r="BH18" i="22"/>
  <c r="BF18" i="22"/>
  <c r="BF16" i="22" s="1"/>
  <c r="BE18" i="22"/>
  <c r="BE16" i="22" s="1"/>
  <c r="BC18" i="22"/>
  <c r="BC16" i="22" s="1"/>
  <c r="BB18" i="22"/>
  <c r="BB16" i="22" s="1"/>
  <c r="BB15" i="22" s="1"/>
  <c r="AZ18" i="22"/>
  <c r="AZ16" i="22" s="1"/>
  <c r="AY18" i="22"/>
  <c r="AX18" i="22"/>
  <c r="AX16" i="22" s="1"/>
  <c r="AX15" i="22" s="1"/>
  <c r="AW18" i="22"/>
  <c r="AW16" i="22" s="1"/>
  <c r="AW15" i="22" s="1"/>
  <c r="AV18" i="22"/>
  <c r="AV16" i="22" s="1"/>
  <c r="AU18" i="22"/>
  <c r="AT18" i="22"/>
  <c r="AT16" i="22" s="1"/>
  <c r="AS18" i="22"/>
  <c r="AS16" i="22" s="1"/>
  <c r="AS15" i="22" s="1"/>
  <c r="AR18" i="22"/>
  <c r="AR16" i="22" s="1"/>
  <c r="AR15" i="22" s="1"/>
  <c r="AQ18" i="22"/>
  <c r="AQ16" i="22" s="1"/>
  <c r="AP18" i="22"/>
  <c r="AP16" i="22" s="1"/>
  <c r="AO18" i="22"/>
  <c r="AO16" i="22" s="1"/>
  <c r="AO15" i="22" s="1"/>
  <c r="AN18" i="22"/>
  <c r="AN16" i="22" s="1"/>
  <c r="AN15" i="22" s="1"/>
  <c r="AM18" i="22"/>
  <c r="AM16" i="22" s="1"/>
  <c r="AM15" i="22" s="1"/>
  <c r="AL18" i="22"/>
  <c r="AL16" i="22" s="1"/>
  <c r="AK18" i="22"/>
  <c r="AJ18" i="22"/>
  <c r="AJ16" i="22" s="1"/>
  <c r="AI18" i="22"/>
  <c r="AI16" i="22" s="1"/>
  <c r="AI15" i="22" s="1"/>
  <c r="AH18" i="22"/>
  <c r="AG18" i="22"/>
  <c r="AG16" i="22" s="1"/>
  <c r="AE18" i="22"/>
  <c r="AE16" i="22" s="1"/>
  <c r="AD18" i="22"/>
  <c r="AD16" i="22" s="1"/>
  <c r="AD15" i="22" s="1"/>
  <c r="AC18" i="22"/>
  <c r="AB18" i="22"/>
  <c r="AA18" i="22"/>
  <c r="AA16" i="22" s="1"/>
  <c r="Z18" i="22"/>
  <c r="Z16" i="22" s="1"/>
  <c r="Y18" i="22"/>
  <c r="Y16" i="22" s="1"/>
  <c r="Y15" i="22" s="1"/>
  <c r="X18" i="22"/>
  <c r="X16" i="22" s="1"/>
  <c r="X15" i="22" s="1"/>
  <c r="W18" i="22"/>
  <c r="W16" i="22" s="1"/>
  <c r="V18" i="22"/>
  <c r="V16" i="22" s="1"/>
  <c r="U18" i="22"/>
  <c r="U16" i="22" s="1"/>
  <c r="T18" i="22"/>
  <c r="T16" i="22" s="1"/>
  <c r="T15" i="22" s="1"/>
  <c r="S18" i="22"/>
  <c r="S16" i="22" s="1"/>
  <c r="S15" i="22" s="1"/>
  <c r="R18" i="22"/>
  <c r="R16" i="22" s="1"/>
  <c r="R15" i="22" s="1"/>
  <c r="Q18" i="22"/>
  <c r="Q16" i="22" s="1"/>
  <c r="P18" i="22"/>
  <c r="P16" i="22" s="1"/>
  <c r="O18" i="22"/>
  <c r="N18" i="22"/>
  <c r="N16" i="22" s="1"/>
  <c r="N15" i="22" s="1"/>
  <c r="K18" i="22"/>
  <c r="K16" i="22" s="1"/>
  <c r="K15" i="22" s="1"/>
  <c r="J18" i="22"/>
  <c r="J16" i="22" s="1"/>
  <c r="J15" i="22" s="1"/>
  <c r="F18" i="22"/>
  <c r="F16" i="22" s="1"/>
  <c r="B18" i="22"/>
  <c r="B16" i="22" s="1"/>
  <c r="AH17" i="22"/>
  <c r="BH16" i="22"/>
  <c r="AY16" i="22"/>
  <c r="AY15" i="22" s="1"/>
  <c r="AU16" i="22"/>
  <c r="AK16" i="22"/>
  <c r="AC16" i="22"/>
  <c r="AB16" i="22"/>
  <c r="O16" i="22"/>
  <c r="O15" i="22" s="1"/>
  <c r="BH15" i="22"/>
  <c r="AC15" i="22"/>
  <c r="AY14" i="22"/>
  <c r="AZ14" i="22" s="1"/>
  <c r="BA14" i="22" s="1"/>
  <c r="BB14" i="22" s="1"/>
  <c r="BC14" i="22" s="1"/>
  <c r="BD14" i="22" s="1"/>
  <c r="BE14" i="22" s="1"/>
  <c r="BF14" i="22" s="1"/>
  <c r="BG14" i="22" s="1"/>
  <c r="BH14" i="22" s="1"/>
  <c r="BI14" i="22" s="1"/>
  <c r="N14" i="22"/>
  <c r="O14" i="22" s="1"/>
  <c r="P14" i="22" s="1"/>
  <c r="Q14" i="22" s="1"/>
  <c r="R14" i="22" s="1"/>
  <c r="S14" i="22" s="1"/>
  <c r="T14" i="22" s="1"/>
  <c r="U14" i="22" s="1"/>
  <c r="V14" i="22" s="1"/>
  <c r="W14" i="22" s="1"/>
  <c r="X14" i="22" s="1"/>
  <c r="Y14" i="22" s="1"/>
  <c r="Z14" i="22" s="1"/>
  <c r="AA14" i="22" s="1"/>
  <c r="AB14" i="22" s="1"/>
  <c r="AC14" i="22" s="1"/>
  <c r="AD14" i="22" s="1"/>
  <c r="O13" i="22"/>
  <c r="P13" i="22" s="1"/>
  <c r="Q13" i="22" s="1"/>
  <c r="R13" i="22" s="1"/>
  <c r="S13" i="22" s="1"/>
  <c r="T13" i="22" s="1"/>
  <c r="U13" i="22" s="1"/>
  <c r="V13" i="22" s="1"/>
  <c r="W13" i="22" s="1"/>
  <c r="X13" i="22" s="1"/>
  <c r="Y13" i="22" s="1"/>
  <c r="Z13" i="22" s="1"/>
  <c r="AA13" i="22" s="1"/>
  <c r="AB13" i="22" s="1"/>
  <c r="AC13" i="22" s="1"/>
  <c r="AD13" i="22" s="1"/>
  <c r="AE13" i="22" s="1"/>
  <c r="AF13" i="22" s="1"/>
  <c r="AG13" i="22" s="1"/>
  <c r="AH13" i="22" s="1"/>
  <c r="AI13" i="22" s="1"/>
  <c r="AJ13" i="22" s="1"/>
  <c r="AK13" i="22" s="1"/>
  <c r="AL13" i="22" s="1"/>
  <c r="AM13" i="22" s="1"/>
  <c r="AN13" i="22" s="1"/>
  <c r="AO13" i="22" s="1"/>
  <c r="AP13" i="22" s="1"/>
  <c r="AQ13" i="22" s="1"/>
  <c r="AR13" i="22" s="1"/>
  <c r="AS13" i="22" s="1"/>
  <c r="AT13" i="22" s="1"/>
  <c r="AU13" i="22" s="1"/>
  <c r="AV13" i="22" s="1"/>
  <c r="AW13" i="22" s="1"/>
  <c r="AX13" i="22" s="1"/>
  <c r="AY13" i="22" s="1"/>
  <c r="AZ13" i="22" s="1"/>
  <c r="BA13" i="22" s="1"/>
  <c r="BB13" i="22" s="1"/>
  <c r="BC13" i="22" s="1"/>
  <c r="BD13" i="22" s="1"/>
  <c r="BE13" i="22" s="1"/>
  <c r="BF13" i="22" s="1"/>
  <c r="BG13" i="22" s="1"/>
  <c r="BH13" i="22" s="1"/>
  <c r="BI13" i="22" s="1"/>
  <c r="N13" i="22"/>
  <c r="N12" i="22"/>
  <c r="O12" i="22" s="1"/>
  <c r="P12" i="22" s="1"/>
  <c r="Q12" i="22" s="1"/>
  <c r="R12" i="22" s="1"/>
  <c r="S12" i="22" s="1"/>
  <c r="T12" i="22" s="1"/>
  <c r="U12" i="22" s="1"/>
  <c r="V12" i="22" s="1"/>
  <c r="W12" i="22" s="1"/>
  <c r="X12" i="22" s="1"/>
  <c r="Y12" i="22" s="1"/>
  <c r="Z12" i="22" s="1"/>
  <c r="AA12" i="22" s="1"/>
  <c r="AB12" i="22" s="1"/>
  <c r="AC12" i="22" s="1"/>
  <c r="AD12" i="22" s="1"/>
  <c r="AE12" i="22" s="1"/>
  <c r="AF12" i="22" s="1"/>
  <c r="AG12" i="22" s="1"/>
  <c r="AH12" i="22" s="1"/>
  <c r="AI12" i="22" s="1"/>
  <c r="AJ12" i="22" s="1"/>
  <c r="AK12" i="22" s="1"/>
  <c r="AL12" i="22" s="1"/>
  <c r="AM12" i="22" s="1"/>
  <c r="AN12" i="22" s="1"/>
  <c r="AO12" i="22" s="1"/>
  <c r="AP12" i="22" s="1"/>
  <c r="AQ12" i="22" s="1"/>
  <c r="AR12" i="22" s="1"/>
  <c r="AS12" i="22" s="1"/>
  <c r="AT12" i="22" s="1"/>
  <c r="AU12" i="22" s="1"/>
  <c r="AV12" i="22" s="1"/>
  <c r="AW12" i="22" s="1"/>
  <c r="AX12" i="22" s="1"/>
  <c r="AY12" i="22" s="1"/>
  <c r="AZ12" i="22" s="1"/>
  <c r="BA12" i="22" s="1"/>
  <c r="BB12" i="22" s="1"/>
  <c r="BC12" i="22" s="1"/>
  <c r="BD12" i="22" s="1"/>
  <c r="BE12" i="22" s="1"/>
  <c r="BF12" i="22" s="1"/>
  <c r="BG12" i="22" s="1"/>
  <c r="BH12" i="22" s="1"/>
  <c r="BI12" i="22" s="1"/>
  <c r="N11" i="22"/>
  <c r="O11" i="22" s="1"/>
  <c r="P11" i="22" s="1"/>
  <c r="Q11" i="22" s="1"/>
  <c r="R11" i="22" s="1"/>
  <c r="S11" i="22" s="1"/>
  <c r="T11" i="22" s="1"/>
  <c r="U11" i="22" s="1"/>
  <c r="V11" i="22" s="1"/>
  <c r="W11" i="22" s="1"/>
  <c r="X11" i="22" s="1"/>
  <c r="Y11" i="22" s="1"/>
  <c r="Z11" i="22" s="1"/>
  <c r="AA11" i="22" s="1"/>
  <c r="AB11" i="22" s="1"/>
  <c r="AC11" i="22" s="1"/>
  <c r="AD11" i="22" s="1"/>
  <c r="AE11" i="22" s="1"/>
  <c r="AF11" i="22" s="1"/>
  <c r="AG11" i="22" s="1"/>
  <c r="AH11" i="22" s="1"/>
  <c r="AI11" i="22" s="1"/>
  <c r="AJ11" i="22" s="1"/>
  <c r="AK11" i="22" s="1"/>
  <c r="AL11" i="22" s="1"/>
  <c r="AM11" i="22" s="1"/>
  <c r="AN11" i="22" s="1"/>
  <c r="AO11" i="22" s="1"/>
  <c r="AP11" i="22" s="1"/>
  <c r="AQ11" i="22" s="1"/>
  <c r="AR11" i="22" s="1"/>
  <c r="AS11" i="22" s="1"/>
  <c r="AT11" i="22" s="1"/>
  <c r="AU11" i="22" s="1"/>
  <c r="AV11" i="22" s="1"/>
  <c r="AW11" i="22" s="1"/>
  <c r="AX11" i="22" s="1"/>
  <c r="AY11" i="22" s="1"/>
  <c r="AZ11" i="22" s="1"/>
  <c r="BA11" i="22" s="1"/>
  <c r="BB11" i="22" s="1"/>
  <c r="B10" i="22"/>
  <c r="C10" i="22" s="1"/>
  <c r="D10" i="22" s="1"/>
  <c r="N8" i="22"/>
  <c r="O8" i="22" s="1"/>
  <c r="P8" i="22" s="1"/>
  <c r="Q8" i="22" s="1"/>
  <c r="R8" i="22" s="1"/>
  <c r="S8" i="22" s="1"/>
  <c r="T8" i="22" s="1"/>
  <c r="U8" i="22" s="1"/>
  <c r="V8" i="22" s="1"/>
  <c r="W8" i="22" s="1"/>
  <c r="X8" i="22" s="1"/>
  <c r="Y8" i="22" s="1"/>
  <c r="Z8" i="22" s="1"/>
  <c r="AA8" i="22" s="1"/>
  <c r="AB8" i="22" s="1"/>
  <c r="AC8" i="22" s="1"/>
  <c r="AD8" i="22" s="1"/>
  <c r="AE8" i="22" s="1"/>
  <c r="N7" i="22"/>
  <c r="O7" i="22" s="1"/>
  <c r="M6" i="22"/>
  <c r="M4" i="22" s="1"/>
  <c r="L6" i="22"/>
  <c r="L4" i="22" s="1"/>
  <c r="K6" i="22"/>
  <c r="K4" i="22" s="1"/>
  <c r="J6" i="22"/>
  <c r="J4" i="22" s="1"/>
  <c r="I6" i="22"/>
  <c r="H6" i="22"/>
  <c r="H4" i="22" s="1"/>
  <c r="G6" i="22"/>
  <c r="G4" i="22" s="1"/>
  <c r="F6" i="22"/>
  <c r="F4" i="22" s="1"/>
  <c r="E6" i="22"/>
  <c r="D6" i="22"/>
  <c r="D4" i="22" s="1"/>
  <c r="C6" i="22"/>
  <c r="C4" i="22" s="1"/>
  <c r="B6" i="22"/>
  <c r="B4" i="22" s="1"/>
  <c r="N5" i="22"/>
  <c r="O5" i="22" s="1"/>
  <c r="I4" i="22"/>
  <c r="E4" i="22"/>
  <c r="BH119" i="22" l="1"/>
  <c r="BH115" i="22" s="1"/>
  <c r="Q15" i="22"/>
  <c r="AA15" i="22"/>
  <c r="C27" i="22"/>
  <c r="D18" i="22"/>
  <c r="D16" i="22" s="1"/>
  <c r="C18" i="22"/>
  <c r="C16" i="22" s="1"/>
  <c r="C15" i="22" s="1"/>
  <c r="AB15" i="22"/>
  <c r="D27" i="22"/>
  <c r="R27" i="22"/>
  <c r="AN27" i="22"/>
  <c r="AX27" i="22"/>
  <c r="BI27" i="22"/>
  <c r="B43" i="22"/>
  <c r="BC91" i="22"/>
  <c r="C115" i="22"/>
  <c r="BC115" i="22"/>
  <c r="U15" i="22"/>
  <c r="BB46" i="22"/>
  <c r="BC46" i="22" s="1"/>
  <c r="BD46" i="22" s="1"/>
  <c r="BE46" i="22" s="1"/>
  <c r="E115" i="22"/>
  <c r="Y115" i="22"/>
  <c r="AS115" i="22"/>
  <c r="BG115" i="22"/>
  <c r="AU15" i="22"/>
  <c r="AG15" i="22"/>
  <c r="G15" i="22"/>
  <c r="AQ15" i="22"/>
  <c r="W15" i="22"/>
  <c r="AH16" i="22"/>
  <c r="AH15" i="22" s="1"/>
  <c r="I27" i="22"/>
  <c r="Q115" i="22"/>
  <c r="AT27" i="22"/>
  <c r="BG27" i="22"/>
  <c r="BD91" i="22"/>
  <c r="Z27" i="22"/>
  <c r="AK27" i="22"/>
  <c r="AU27" i="22"/>
  <c r="H27" i="22"/>
  <c r="T115" i="22"/>
  <c r="AD115" i="22"/>
  <c r="AN115" i="22"/>
  <c r="BF91" i="22"/>
  <c r="B9" i="22"/>
  <c r="AS27" i="22"/>
  <c r="C9" i="22"/>
  <c r="C3" i="22" s="1"/>
  <c r="F15" i="22"/>
  <c r="AK15" i="22"/>
  <c r="Y27" i="22"/>
  <c r="AZ115" i="22"/>
  <c r="H15" i="22"/>
  <c r="AL15" i="22"/>
  <c r="AE15" i="22"/>
  <c r="L27" i="22"/>
  <c r="BE91" i="22"/>
  <c r="J91" i="22"/>
  <c r="AD91" i="22"/>
  <c r="AX91" i="22"/>
  <c r="V15" i="22"/>
  <c r="AP15" i="22"/>
  <c r="AZ15" i="22"/>
  <c r="BB27" i="22"/>
  <c r="M27" i="22"/>
  <c r="W27" i="22"/>
  <c r="K91" i="22"/>
  <c r="AE91" i="22"/>
  <c r="AY91" i="22"/>
  <c r="BG15" i="22"/>
  <c r="L91" i="22"/>
  <c r="AF91" i="22"/>
  <c r="AZ91" i="22"/>
  <c r="G115" i="22"/>
  <c r="AA115" i="22"/>
  <c r="AK115" i="22"/>
  <c r="AU115" i="22"/>
  <c r="BE119" i="22"/>
  <c r="B3" i="22"/>
  <c r="AO27" i="22"/>
  <c r="AY27" i="22"/>
  <c r="K27" i="22"/>
  <c r="M91" i="22"/>
  <c r="AG91" i="22"/>
  <c r="BE15" i="22"/>
  <c r="G27" i="22"/>
  <c r="AE27" i="22"/>
  <c r="AZ27" i="22"/>
  <c r="BG91" i="22"/>
  <c r="D91" i="22"/>
  <c r="N91" i="22"/>
  <c r="X91" i="22"/>
  <c r="AH91" i="22"/>
  <c r="AR91" i="22"/>
  <c r="I115" i="22"/>
  <c r="AC115" i="22"/>
  <c r="AW115" i="22"/>
  <c r="Z15" i="22"/>
  <c r="AJ15" i="22"/>
  <c r="BF15" i="22"/>
  <c r="AH28" i="22"/>
  <c r="AH27" i="22" s="1"/>
  <c r="AF27" i="22"/>
  <c r="BD115" i="22"/>
  <c r="AF8" i="22"/>
  <c r="AG8" i="22" s="1"/>
  <c r="AH8" i="22" s="1"/>
  <c r="AI8" i="22" s="1"/>
  <c r="AJ8" i="22" s="1"/>
  <c r="AK8" i="22" s="1"/>
  <c r="AL8" i="22" s="1"/>
  <c r="AM8" i="22" s="1"/>
  <c r="AN8" i="22" s="1"/>
  <c r="AO8" i="22" s="1"/>
  <c r="AP8" i="22" s="1"/>
  <c r="AQ8" i="22" s="1"/>
  <c r="AR8" i="22" s="1"/>
  <c r="AS8" i="22" s="1"/>
  <c r="AT8" i="22" s="1"/>
  <c r="AU8" i="22" s="1"/>
  <c r="AV8" i="22" s="1"/>
  <c r="AW8" i="22" s="1"/>
  <c r="AX8" i="22" s="1"/>
  <c r="AY8" i="22" s="1"/>
  <c r="AZ8" i="22" s="1"/>
  <c r="AV27" i="22"/>
  <c r="BI91" i="22"/>
  <c r="U115" i="22"/>
  <c r="AO115" i="22"/>
  <c r="E48" i="22"/>
  <c r="AI27" i="22"/>
  <c r="F44" i="22"/>
  <c r="G44" i="22"/>
  <c r="AV15" i="22"/>
  <c r="P5" i="22"/>
  <c r="B15" i="22"/>
  <c r="O6" i="22"/>
  <c r="O4" i="22" s="1"/>
  <c r="H44" i="22"/>
  <c r="I45" i="22"/>
  <c r="E10" i="22"/>
  <c r="D9" i="22"/>
  <c r="D3" i="22" s="1"/>
  <c r="C47" i="22"/>
  <c r="D15" i="22"/>
  <c r="D50" i="22"/>
  <c r="E50" i="22" s="1"/>
  <c r="F50" i="22" s="1"/>
  <c r="G50" i="22" s="1"/>
  <c r="H50" i="22" s="1"/>
  <c r="I50" i="22" s="1"/>
  <c r="J50" i="22" s="1"/>
  <c r="K50" i="22" s="1"/>
  <c r="L50" i="22" s="1"/>
  <c r="M50" i="22" s="1"/>
  <c r="N50" i="22" s="1"/>
  <c r="O50" i="22" s="1"/>
  <c r="P50" i="22" s="1"/>
  <c r="Q50" i="22" s="1"/>
  <c r="R50" i="22" s="1"/>
  <c r="S50" i="22" s="1"/>
  <c r="T50" i="22" s="1"/>
  <c r="U50" i="22" s="1"/>
  <c r="V50" i="22" s="1"/>
  <c r="W50" i="22" s="1"/>
  <c r="X50" i="22" s="1"/>
  <c r="Y50" i="22" s="1"/>
  <c r="Z50" i="22" s="1"/>
  <c r="AA50" i="22" s="1"/>
  <c r="AB50" i="22" s="1"/>
  <c r="AC50" i="22" s="1"/>
  <c r="AD50" i="22" s="1"/>
  <c r="AE50" i="22" s="1"/>
  <c r="AF50" i="22" s="1"/>
  <c r="AG50" i="22" s="1"/>
  <c r="AH50" i="22" s="1"/>
  <c r="AI50" i="22" s="1"/>
  <c r="AJ50" i="22" s="1"/>
  <c r="AK50" i="22" s="1"/>
  <c r="AL50" i="22" s="1"/>
  <c r="AM50" i="22" s="1"/>
  <c r="AN50" i="22" s="1"/>
  <c r="AO50" i="22" s="1"/>
  <c r="AP50" i="22" s="1"/>
  <c r="AQ50" i="22" s="1"/>
  <c r="AR50" i="22" s="1"/>
  <c r="AS50" i="22" s="1"/>
  <c r="AT50" i="22" s="1"/>
  <c r="AU50" i="22" s="1"/>
  <c r="AV50" i="22" s="1"/>
  <c r="AW50" i="22" s="1"/>
  <c r="AX50" i="22" s="1"/>
  <c r="AY50" i="22" s="1"/>
  <c r="AZ50" i="22" s="1"/>
  <c r="BA50" i="22" s="1"/>
  <c r="BB50" i="22" s="1"/>
  <c r="BC50" i="22" s="1"/>
  <c r="BD50" i="22" s="1"/>
  <c r="BE50" i="22" s="1"/>
  <c r="BF50" i="22" s="1"/>
  <c r="BG50" i="22" s="1"/>
  <c r="BH50" i="22" s="1"/>
  <c r="BI50" i="22" s="1"/>
  <c r="AL91" i="22"/>
  <c r="N27" i="22"/>
  <c r="BA27" i="22"/>
  <c r="BA91" i="22"/>
  <c r="O27" i="22"/>
  <c r="BD27" i="22"/>
  <c r="BC27" i="22"/>
  <c r="P7" i="22"/>
  <c r="C44" i="22"/>
  <c r="D44" i="22"/>
  <c r="E44" i="22"/>
  <c r="S115" i="22"/>
  <c r="AM115" i="22"/>
  <c r="AI115" i="22"/>
  <c r="BF115" i="22"/>
  <c r="N6" i="22"/>
  <c r="N4" i="22" s="1"/>
  <c r="AJ115" i="22"/>
  <c r="BE115" i="22"/>
  <c r="BA18" i="22"/>
  <c r="BA16" i="22" s="1"/>
  <c r="BA15" i="22" s="1"/>
  <c r="BA8" i="22"/>
  <c r="BB119" i="22"/>
  <c r="BB115" i="22" s="1"/>
  <c r="BC11" i="22"/>
  <c r="BC21" i="22"/>
  <c r="BC15" i="22" s="1"/>
  <c r="D47" i="22" l="1"/>
  <c r="C43" i="22"/>
  <c r="Q7" i="22"/>
  <c r="P6" i="22"/>
  <c r="P4" i="22" s="1"/>
  <c r="F10" i="22"/>
  <c r="E9" i="22"/>
  <c r="E3" i="22" s="1"/>
  <c r="F48" i="22"/>
  <c r="E47" i="22"/>
  <c r="E43" i="22" s="1"/>
  <c r="I44" i="22"/>
  <c r="J45" i="22"/>
  <c r="Q5" i="22"/>
  <c r="D43" i="22"/>
  <c r="BB8" i="22"/>
  <c r="BD11" i="22"/>
  <c r="BF46" i="22"/>
  <c r="G48" i="22" l="1"/>
  <c r="F47" i="22"/>
  <c r="F43" i="22" s="1"/>
  <c r="G10" i="22"/>
  <c r="F9" i="22"/>
  <c r="F3" i="22" s="1"/>
  <c r="R7" i="22"/>
  <c r="Q6" i="22"/>
  <c r="Q4" i="22"/>
  <c r="R5" i="22"/>
  <c r="J44" i="22"/>
  <c r="K45" i="22"/>
  <c r="BC8" i="22"/>
  <c r="BG46" i="22"/>
  <c r="BE11" i="22"/>
  <c r="H10" i="22" l="1"/>
  <c r="G9" i="22"/>
  <c r="G3" i="22" s="1"/>
  <c r="S7" i="22"/>
  <c r="R6" i="22"/>
  <c r="R4" i="22" s="1"/>
  <c r="G47" i="22"/>
  <c r="G43" i="22" s="1"/>
  <c r="H48" i="22"/>
  <c r="K44" i="22"/>
  <c r="L45" i="22"/>
  <c r="S5" i="22"/>
  <c r="BD8" i="22"/>
  <c r="BF11" i="22"/>
  <c r="BH46" i="22"/>
  <c r="T7" i="22" l="1"/>
  <c r="S6" i="22"/>
  <c r="S4" i="22"/>
  <c r="T5" i="22"/>
  <c r="I10" i="22"/>
  <c r="H9" i="22"/>
  <c r="H3" i="22" s="1"/>
  <c r="L44" i="22"/>
  <c r="M45" i="22"/>
  <c r="I48" i="22"/>
  <c r="H47" i="22"/>
  <c r="H43" i="22" s="1"/>
  <c r="BE8" i="22"/>
  <c r="BG11" i="22"/>
  <c r="BI46" i="22"/>
  <c r="U7" i="22" l="1"/>
  <c r="T6" i="22"/>
  <c r="M44" i="22"/>
  <c r="N45" i="22"/>
  <c r="I9" i="22"/>
  <c r="I3" i="22" s="1"/>
  <c r="J10" i="22"/>
  <c r="T4" i="22"/>
  <c r="U5" i="22"/>
  <c r="I47" i="22"/>
  <c r="I43" i="22" s="1"/>
  <c r="J48" i="22"/>
  <c r="BF8" i="22"/>
  <c r="BH11" i="22"/>
  <c r="J9" i="22" l="1"/>
  <c r="J3" i="22" s="1"/>
  <c r="K10" i="22"/>
  <c r="J47" i="22"/>
  <c r="J43" i="22" s="1"/>
  <c r="K48" i="22"/>
  <c r="V5" i="22"/>
  <c r="N44" i="22"/>
  <c r="O45" i="22"/>
  <c r="V7" i="22"/>
  <c r="U6" i="22"/>
  <c r="U4" i="22" s="1"/>
  <c r="BG8" i="22"/>
  <c r="BI11" i="22"/>
  <c r="V6" i="22" l="1"/>
  <c r="W7" i="22"/>
  <c r="P45" i="22"/>
  <c r="O44" i="22"/>
  <c r="V4" i="22"/>
  <c r="W5" i="22"/>
  <c r="K47" i="22"/>
  <c r="K43" i="22" s="1"/>
  <c r="L48" i="22"/>
  <c r="K9" i="22"/>
  <c r="K3" i="22" s="1"/>
  <c r="L10" i="22"/>
  <c r="BH8" i="22"/>
  <c r="L9" i="22" l="1"/>
  <c r="L3" i="22" s="1"/>
  <c r="M10" i="22"/>
  <c r="X5" i="22"/>
  <c r="L47" i="22"/>
  <c r="L43" i="22" s="1"/>
  <c r="M48" i="22"/>
  <c r="Q45" i="22"/>
  <c r="P44" i="22"/>
  <c r="W6" i="22"/>
  <c r="W4" i="22" s="1"/>
  <c r="X7" i="22"/>
  <c r="BI8" i="22"/>
  <c r="R45" i="22" l="1"/>
  <c r="Q44" i="22"/>
  <c r="Y7" i="22"/>
  <c r="X6" i="22"/>
  <c r="N48" i="22"/>
  <c r="M47" i="22"/>
  <c r="M43" i="22" s="1"/>
  <c r="X4" i="22"/>
  <c r="Y5" i="22"/>
  <c r="M9" i="22"/>
  <c r="M3" i="22" s="1"/>
  <c r="N10" i="22"/>
  <c r="N9" i="22" l="1"/>
  <c r="N3" i="22" s="1"/>
  <c r="O10" i="22"/>
  <c r="Z5" i="22"/>
  <c r="N47" i="22"/>
  <c r="N43" i="22" s="1"/>
  <c r="O48" i="22"/>
  <c r="Y6" i="22"/>
  <c r="Y4" i="22" s="1"/>
  <c r="Z7" i="22"/>
  <c r="S45" i="22"/>
  <c r="R44" i="22"/>
  <c r="T45" i="22" l="1"/>
  <c r="S44" i="22"/>
  <c r="Z6" i="22"/>
  <c r="AA7" i="22"/>
  <c r="P48" i="22"/>
  <c r="O47" i="22"/>
  <c r="O43" i="22" s="1"/>
  <c r="AA5" i="22"/>
  <c r="Z4" i="22"/>
  <c r="O9" i="22"/>
  <c r="O3" i="22" s="1"/>
  <c r="P10" i="22"/>
  <c r="P9" i="22" l="1"/>
  <c r="P3" i="22" s="1"/>
  <c r="Q10" i="22"/>
  <c r="AB5" i="22"/>
  <c r="P47" i="22"/>
  <c r="P43" i="22" s="1"/>
  <c r="Q48" i="22"/>
  <c r="AA6" i="22"/>
  <c r="AA4" i="22" s="1"/>
  <c r="AB7" i="22"/>
  <c r="U45" i="22"/>
  <c r="T44" i="22"/>
  <c r="U44" i="22" l="1"/>
  <c r="V45" i="22"/>
  <c r="AB6" i="22"/>
  <c r="AC7" i="22"/>
  <c r="R48" i="22"/>
  <c r="Q47" i="22"/>
  <c r="Q43" i="22" s="1"/>
  <c r="AC5" i="22"/>
  <c r="AB4" i="22"/>
  <c r="Q9" i="22"/>
  <c r="Q3" i="22" s="1"/>
  <c r="R10" i="22"/>
  <c r="S10" i="22" l="1"/>
  <c r="R9" i="22"/>
  <c r="R3" i="22" s="1"/>
  <c r="AD5" i="22"/>
  <c r="S48" i="22"/>
  <c r="R47" i="22"/>
  <c r="R43" i="22" s="1"/>
  <c r="AC6" i="22"/>
  <c r="AC4" i="22" s="1"/>
  <c r="AD7" i="22"/>
  <c r="V44" i="22"/>
  <c r="W45" i="22"/>
  <c r="AE5" i="22" l="1"/>
  <c r="W44" i="22"/>
  <c r="X45" i="22"/>
  <c r="AD6" i="22"/>
  <c r="AD4" i="22" s="1"/>
  <c r="AE7" i="22"/>
  <c r="T48" i="22"/>
  <c r="S47" i="22"/>
  <c r="S43" i="22" s="1"/>
  <c r="T10" i="22"/>
  <c r="S9" i="22"/>
  <c r="S3" i="22" s="1"/>
  <c r="U10" i="22" l="1"/>
  <c r="T9" i="22"/>
  <c r="T3" i="22" s="1"/>
  <c r="T47" i="22"/>
  <c r="T43" i="22" s="1"/>
  <c r="U48" i="22"/>
  <c r="AE6" i="22"/>
  <c r="AF7" i="22"/>
  <c r="X44" i="22"/>
  <c r="Y45" i="22"/>
  <c r="AF5" i="22"/>
  <c r="AE4" i="22"/>
  <c r="AG5" i="22" l="1"/>
  <c r="AG7" i="22"/>
  <c r="AF6" i="22"/>
  <c r="AF4" i="22" s="1"/>
  <c r="Y44" i="22"/>
  <c r="Z45" i="22"/>
  <c r="U47" i="22"/>
  <c r="U43" i="22" s="1"/>
  <c r="V48" i="22"/>
  <c r="V10" i="22"/>
  <c r="U9" i="22"/>
  <c r="U3" i="22" s="1"/>
  <c r="W10" i="22" l="1"/>
  <c r="V9" i="22"/>
  <c r="V3" i="22" s="1"/>
  <c r="V47" i="22"/>
  <c r="V43" i="22" s="1"/>
  <c r="W48" i="22"/>
  <c r="AA45" i="22"/>
  <c r="Z44" i="22"/>
  <c r="AH7" i="22"/>
  <c r="AG6" i="22"/>
  <c r="AH5" i="22"/>
  <c r="AG4" i="22"/>
  <c r="AI5" i="22" l="1"/>
  <c r="AI7" i="22"/>
  <c r="AH6" i="22"/>
  <c r="AH4" i="22" s="1"/>
  <c r="AB45" i="22"/>
  <c r="AA44" i="22"/>
  <c r="W47" i="22"/>
  <c r="W43" i="22" s="1"/>
  <c r="X48" i="22"/>
  <c r="X10" i="22"/>
  <c r="W9" i="22"/>
  <c r="W3" i="22" s="1"/>
  <c r="X47" i="22" l="1"/>
  <c r="X43" i="22" s="1"/>
  <c r="Y48" i="22"/>
  <c r="Y10" i="22"/>
  <c r="X9" i="22"/>
  <c r="X3" i="22" s="1"/>
  <c r="AC45" i="22"/>
  <c r="AB44" i="22"/>
  <c r="AI6" i="22"/>
  <c r="AJ7" i="22"/>
  <c r="AI4" i="22"/>
  <c r="AJ5" i="22"/>
  <c r="AK5" i="22" l="1"/>
  <c r="AJ6" i="22"/>
  <c r="AJ4" i="22" s="1"/>
  <c r="AK7" i="22"/>
  <c r="AC44" i="22"/>
  <c r="AD45" i="22"/>
  <c r="Z10" i="22"/>
  <c r="Y9" i="22"/>
  <c r="Y3" i="22" s="1"/>
  <c r="Y47" i="22"/>
  <c r="Y43" i="22" s="1"/>
  <c r="Z48" i="22"/>
  <c r="Z47" i="22" l="1"/>
  <c r="Z43" i="22" s="1"/>
  <c r="AA48" i="22"/>
  <c r="AA10" i="22"/>
  <c r="Z9" i="22"/>
  <c r="Z3" i="22" s="1"/>
  <c r="AD44" i="22"/>
  <c r="AE45" i="22"/>
  <c r="AK6" i="22"/>
  <c r="AL7" i="22"/>
  <c r="AK4" i="22"/>
  <c r="AL5" i="22"/>
  <c r="AE44" i="22" l="1"/>
  <c r="AF45" i="22"/>
  <c r="AM5" i="22"/>
  <c r="AL6" i="22"/>
  <c r="AL4" i="22" s="1"/>
  <c r="AM7" i="22"/>
  <c r="AB10" i="22"/>
  <c r="AA9" i="22"/>
  <c r="AA3" i="22" s="1"/>
  <c r="AA47" i="22"/>
  <c r="AA43" i="22" s="1"/>
  <c r="AB48" i="22"/>
  <c r="AB47" i="22" l="1"/>
  <c r="AB43" i="22" s="1"/>
  <c r="AC48" i="22"/>
  <c r="AC10" i="22"/>
  <c r="AB9" i="22"/>
  <c r="AB3" i="22" s="1"/>
  <c r="AN7" i="22"/>
  <c r="AM6" i="22"/>
  <c r="AM4" i="22"/>
  <c r="AN5" i="22"/>
  <c r="AF44" i="22"/>
  <c r="AG45" i="22"/>
  <c r="AG44" i="22" l="1"/>
  <c r="AH45" i="22"/>
  <c r="AO5" i="22"/>
  <c r="AO7" i="22"/>
  <c r="AN6" i="22"/>
  <c r="AN4" i="22" s="1"/>
  <c r="AD10" i="22"/>
  <c r="AC9" i="22"/>
  <c r="AC3" i="22" s="1"/>
  <c r="AD48" i="22"/>
  <c r="AC47" i="22"/>
  <c r="AC43" i="22" s="1"/>
  <c r="AE10" i="22" l="1"/>
  <c r="AD9" i="22"/>
  <c r="AD3" i="22" s="1"/>
  <c r="AE48" i="22"/>
  <c r="AD47" i="22"/>
  <c r="AD43" i="22" s="1"/>
  <c r="AH44" i="22"/>
  <c r="AI45" i="22"/>
  <c r="AP7" i="22"/>
  <c r="AO6" i="22"/>
  <c r="AO4" i="22" s="1"/>
  <c r="AP5" i="22"/>
  <c r="AQ5" i="22" l="1"/>
  <c r="AQ7" i="22"/>
  <c r="AP6" i="22"/>
  <c r="AP4" i="22" s="1"/>
  <c r="AI44" i="22"/>
  <c r="AJ45" i="22"/>
  <c r="AE47" i="22"/>
  <c r="AE43" i="22" s="1"/>
  <c r="AF48" i="22"/>
  <c r="AF10" i="22"/>
  <c r="AE9" i="22"/>
  <c r="AE3" i="22" s="1"/>
  <c r="AF47" i="22" l="1"/>
  <c r="AF43" i="22" s="1"/>
  <c r="AG48" i="22"/>
  <c r="AF9" i="22"/>
  <c r="AF3" i="22" s="1"/>
  <c r="AG10" i="22"/>
  <c r="AJ44" i="22"/>
  <c r="AK45" i="22"/>
  <c r="AR7" i="22"/>
  <c r="AQ6" i="22"/>
  <c r="AQ4" i="22"/>
  <c r="AR5" i="22"/>
  <c r="AS5" i="22" l="1"/>
  <c r="AR6" i="22"/>
  <c r="AR4" i="22" s="1"/>
  <c r="AS7" i="22"/>
  <c r="AK44" i="22"/>
  <c r="AL45" i="22"/>
  <c r="AG9" i="22"/>
  <c r="AG3" i="22" s="1"/>
  <c r="AH10" i="22"/>
  <c r="AH48" i="22"/>
  <c r="AG47" i="22"/>
  <c r="AG43" i="22" s="1"/>
  <c r="AI48" i="22" l="1"/>
  <c r="AH47" i="22"/>
  <c r="AH43" i="22" s="1"/>
  <c r="AH9" i="22"/>
  <c r="AH3" i="22" s="1"/>
  <c r="AI10" i="22"/>
  <c r="AM45" i="22"/>
  <c r="AL44" i="22"/>
  <c r="AS6" i="22"/>
  <c r="AT7" i="22"/>
  <c r="AS4" i="22"/>
  <c r="AT5" i="22"/>
  <c r="AU7" i="22" l="1"/>
  <c r="AT6" i="22"/>
  <c r="AT4" i="22"/>
  <c r="AU5" i="22"/>
  <c r="AN45" i="22"/>
  <c r="AM44" i="22"/>
  <c r="AI9" i="22"/>
  <c r="AI3" i="22" s="1"/>
  <c r="AJ10" i="22"/>
  <c r="AJ48" i="22"/>
  <c r="AI47" i="22"/>
  <c r="AI43" i="22" s="1"/>
  <c r="AJ47" i="22" l="1"/>
  <c r="AJ43" i="22" s="1"/>
  <c r="AK48" i="22"/>
  <c r="AJ9" i="22"/>
  <c r="AJ3" i="22" s="1"/>
  <c r="AK10" i="22"/>
  <c r="AO45" i="22"/>
  <c r="AN44" i="22"/>
  <c r="AV5" i="22"/>
  <c r="AV7" i="22"/>
  <c r="AU6" i="22"/>
  <c r="AU4" i="22" s="1"/>
  <c r="AV6" i="22" l="1"/>
  <c r="AW7" i="22"/>
  <c r="AW5" i="22"/>
  <c r="AV4" i="22"/>
  <c r="AP45" i="22"/>
  <c r="AO44" i="22"/>
  <c r="AK9" i="22"/>
  <c r="AK3" i="22" s="1"/>
  <c r="AL10" i="22"/>
  <c r="AK47" i="22"/>
  <c r="AK43" i="22" s="1"/>
  <c r="AL48" i="22"/>
  <c r="AL47" i="22" l="1"/>
  <c r="AL43" i="22" s="1"/>
  <c r="AM48" i="22"/>
  <c r="AL9" i="22"/>
  <c r="AL3" i="22" s="1"/>
  <c r="AM10" i="22"/>
  <c r="AP44" i="22"/>
  <c r="AQ45" i="22"/>
  <c r="AX5" i="22"/>
  <c r="AW6" i="22"/>
  <c r="AW4" i="22" s="1"/>
  <c r="AX7" i="22"/>
  <c r="AX6" i="22" l="1"/>
  <c r="AY7" i="22"/>
  <c r="AY5" i="22"/>
  <c r="AX4" i="22"/>
  <c r="AQ44" i="22"/>
  <c r="AR45" i="22"/>
  <c r="AM9" i="22"/>
  <c r="AM3" i="22" s="1"/>
  <c r="AN10" i="22"/>
  <c r="AM47" i="22"/>
  <c r="AM43" i="22" s="1"/>
  <c r="AN48" i="22"/>
  <c r="AO48" i="22" l="1"/>
  <c r="AN47" i="22"/>
  <c r="AN43" i="22" s="1"/>
  <c r="AO10" i="22"/>
  <c r="AN9" i="22"/>
  <c r="AN3" i="22" s="1"/>
  <c r="AR44" i="22"/>
  <c r="AS45" i="22"/>
  <c r="AZ5" i="22"/>
  <c r="AY6" i="22"/>
  <c r="AY4" i="22" s="1"/>
  <c r="AZ7" i="22"/>
  <c r="BA5" i="22" l="1"/>
  <c r="BB5" i="22" s="1"/>
  <c r="BC5" i="22" s="1"/>
  <c r="BD5" i="22" s="1"/>
  <c r="BA7" i="22"/>
  <c r="AZ6" i="22"/>
  <c r="AZ4" i="22" s="1"/>
  <c r="AT45" i="22"/>
  <c r="AS44" i="22"/>
  <c r="AP10" i="22"/>
  <c r="AO9" i="22"/>
  <c r="AO3" i="22" s="1"/>
  <c r="AP48" i="22"/>
  <c r="AO47" i="22"/>
  <c r="AO43" i="22" s="1"/>
  <c r="AQ48" i="22" l="1"/>
  <c r="AP47" i="22"/>
  <c r="AP43" i="22" s="1"/>
  <c r="AQ10" i="22"/>
  <c r="AP9" i="22"/>
  <c r="AP3" i="22" s="1"/>
  <c r="AU45" i="22"/>
  <c r="AT44" i="22"/>
  <c r="BB7" i="22"/>
  <c r="BA6" i="22"/>
  <c r="BA4" i="22" s="1"/>
  <c r="BE5" i="22"/>
  <c r="BF5" i="22" l="1"/>
  <c r="BG5" i="22" s="1"/>
  <c r="BH5" i="22" s="1"/>
  <c r="BI5" i="22" s="1"/>
  <c r="BC7" i="22"/>
  <c r="BB6" i="22"/>
  <c r="BB4" i="22" s="1"/>
  <c r="AU44" i="22"/>
  <c r="AV45" i="22"/>
  <c r="AR10" i="22"/>
  <c r="AQ9" i="22"/>
  <c r="AQ3" i="22" s="1"/>
  <c r="AQ47" i="22"/>
  <c r="AQ43" i="22" s="1"/>
  <c r="AR48" i="22"/>
  <c r="AS48" i="22" l="1"/>
  <c r="AR47" i="22"/>
  <c r="AR43" i="22" s="1"/>
  <c r="BD7" i="22"/>
  <c r="BC6" i="22"/>
  <c r="BC4" i="22" s="1"/>
  <c r="AS10" i="22"/>
  <c r="AR9" i="22"/>
  <c r="AR3" i="22" s="1"/>
  <c r="AV44" i="22"/>
  <c r="AW45" i="22"/>
  <c r="AX45" i="22" l="1"/>
  <c r="AW44" i="22"/>
  <c r="AT10" i="22"/>
  <c r="AS9" i="22"/>
  <c r="AS3" i="22" s="1"/>
  <c r="BE7" i="22"/>
  <c r="BD6" i="22"/>
  <c r="BD4" i="22" s="1"/>
  <c r="AT48" i="22"/>
  <c r="AS47" i="22"/>
  <c r="AS43" i="22" s="1"/>
  <c r="AT47" i="22" l="1"/>
  <c r="AT43" i="22" s="1"/>
  <c r="AU48" i="22"/>
  <c r="AY45" i="22"/>
  <c r="AX44" i="22"/>
  <c r="BF7" i="22"/>
  <c r="BE6" i="22"/>
  <c r="BE4" i="22" s="1"/>
  <c r="AU10" i="22"/>
  <c r="AT9" i="22"/>
  <c r="AT3" i="22" s="1"/>
  <c r="AV10" i="22" l="1"/>
  <c r="AU9" i="22"/>
  <c r="AU3" i="22" s="1"/>
  <c r="BG7" i="22"/>
  <c r="BF6" i="22"/>
  <c r="BF4" i="22" s="1"/>
  <c r="AZ45" i="22"/>
  <c r="AY44" i="22"/>
  <c r="AU47" i="22"/>
  <c r="AU43" i="22" s="1"/>
  <c r="AV48" i="22"/>
  <c r="AV47" i="22" l="1"/>
  <c r="AV43" i="22" s="1"/>
  <c r="AW48" i="22"/>
  <c r="AZ44" i="22"/>
  <c r="BA45" i="22"/>
  <c r="BH7" i="22"/>
  <c r="BG6" i="22"/>
  <c r="BG4" i="22" s="1"/>
  <c r="AW10" i="22"/>
  <c r="AV9" i="22"/>
  <c r="AV3" i="22" s="1"/>
  <c r="AX10" i="22" l="1"/>
  <c r="AW9" i="22"/>
  <c r="AW3" i="22" s="1"/>
  <c r="BI7" i="22"/>
  <c r="BI6" i="22" s="1"/>
  <c r="BI4" i="22" s="1"/>
  <c r="BH6" i="22"/>
  <c r="BH4" i="22" s="1"/>
  <c r="BA44" i="22"/>
  <c r="BB45" i="22"/>
  <c r="AX48" i="22"/>
  <c r="AW47" i="22"/>
  <c r="AW43" i="22" s="1"/>
  <c r="AY48" i="22" l="1"/>
  <c r="AX47" i="22"/>
  <c r="AX43" i="22" s="1"/>
  <c r="BB44" i="22"/>
  <c r="BC45" i="22"/>
  <c r="AY10" i="22"/>
  <c r="AX9" i="22"/>
  <c r="AX3" i="22" s="1"/>
  <c r="AZ10" i="22" l="1"/>
  <c r="AY9" i="22"/>
  <c r="AY3" i="22" s="1"/>
  <c r="BC44" i="22"/>
  <c r="BD45" i="22"/>
  <c r="AZ48" i="22"/>
  <c r="AY47" i="22"/>
  <c r="AY43" i="22" s="1"/>
  <c r="AZ47" i="22" l="1"/>
  <c r="AZ43" i="22" s="1"/>
  <c r="BA48" i="22"/>
  <c r="BE45" i="22"/>
  <c r="BD44" i="22"/>
  <c r="BA10" i="22"/>
  <c r="AZ9" i="22"/>
  <c r="AZ3" i="22" s="1"/>
  <c r="BB10" i="22" l="1"/>
  <c r="BA9" i="22"/>
  <c r="BA3" i="22" s="1"/>
  <c r="BF45" i="22"/>
  <c r="BE44" i="22"/>
  <c r="BB48" i="22"/>
  <c r="BA47" i="22"/>
  <c r="BA43" i="22" s="1"/>
  <c r="BC48" i="22" l="1"/>
  <c r="BB47" i="22"/>
  <c r="BB43" i="22" s="1"/>
  <c r="BG45" i="22"/>
  <c r="BF44" i="22"/>
  <c r="BB9" i="22"/>
  <c r="BB3" i="22" s="1"/>
  <c r="BC10" i="22"/>
  <c r="BD10" i="22" l="1"/>
  <c r="BC9" i="22"/>
  <c r="BC3" i="22" s="1"/>
  <c r="BH45" i="22"/>
  <c r="BG44" i="22"/>
  <c r="BD48" i="22"/>
  <c r="BC47" i="22"/>
  <c r="BC43" i="22" s="1"/>
  <c r="BD47" i="22" l="1"/>
  <c r="BD43" i="22" s="1"/>
  <c r="BE48" i="22"/>
  <c r="BI45" i="22"/>
  <c r="BI44" i="22" s="1"/>
  <c r="BH44" i="22"/>
  <c r="BE10" i="22"/>
  <c r="BD9" i="22"/>
  <c r="BD3" i="22" s="1"/>
  <c r="BE47" i="22" l="1"/>
  <c r="BE43" i="22" s="1"/>
  <c r="BF48" i="22"/>
  <c r="BF10" i="22"/>
  <c r="BE9" i="22"/>
  <c r="BE3" i="22" s="1"/>
  <c r="BG10" i="22" l="1"/>
  <c r="BF9" i="22"/>
  <c r="BF3" i="22" s="1"/>
  <c r="BG48" i="22"/>
  <c r="BF47" i="22"/>
  <c r="BF43" i="22" s="1"/>
  <c r="BH48" i="22" l="1"/>
  <c r="BG47" i="22"/>
  <c r="BG43" i="22" s="1"/>
  <c r="BH10" i="22"/>
  <c r="BG9" i="22"/>
  <c r="BG3" i="22" s="1"/>
  <c r="BI10" i="22" l="1"/>
  <c r="BI9" i="22" s="1"/>
  <c r="BI3" i="22" s="1"/>
  <c r="BH9" i="22"/>
  <c r="BH3" i="22" s="1"/>
  <c r="BI48" i="22"/>
  <c r="BI47" i="22" s="1"/>
  <c r="BI43" i="22" s="1"/>
  <c r="BH47" i="22"/>
  <c r="BH43" i="22" s="1"/>
</calcChain>
</file>

<file path=xl/sharedStrings.xml><?xml version="1.0" encoding="utf-8"?>
<sst xmlns="http://schemas.openxmlformats.org/spreadsheetml/2006/main" count="404" uniqueCount="124">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</sst>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  <numFmt numFmtId="168" formatCode="0.0%"/>
    <numFmt numFmtId="169" formatCode="#,##0.000"/>
    <numFmt numFmtId="170" formatCode="0.000"/>
    <numFmt numFmtId="171" formatCode="0.000000000000"/>
    <numFmt numFmtId="172" formatCode="0.0000"/>
    <numFmt numFmtId="173" formatCode="0.00000"/>
    <numFmt numFmtId="174" formatCode="0.00000000000000"/>
    <numFmt numFmtId="175" formatCode="0.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0" fontId="8" fillId="0" borderId="0"/>
    <xf numFmtId="0" fontId="4" fillId="0" borderId="0"/>
  </cellStyleXfs>
  <cellXfs count="111">
    <xf numFmtId="0" fontId="0" fillId="0" borderId="0" xfId="0"/>
    <xf numFmtId="0" fontId="2" fillId="0" borderId="0" xfId="0" applyFont="1"/>
    <xf numFmtId="166" fontId="0" fillId="0" borderId="0" xfId="1" applyNumberFormat="1" applyFont="1"/>
    <xf numFmtId="0" fontId="9" fillId="0" borderId="0" xfId="0" applyFont="1"/>
    <xf numFmtId="0" fontId="5" fillId="0" borderId="0" xfId="0" applyFont="1"/>
    <xf numFmtId="164" fontId="10" fillId="0" borderId="0" xfId="0" applyNumberFormat="1" applyFont="1" applyAlignment="1">
      <alignment horizontal="right"/>
    </xf>
    <xf numFmtId="166" fontId="0" fillId="0" borderId="0" xfId="0" applyNumberFormat="1"/>
    <xf numFmtId="168" fontId="0" fillId="0" borderId="0" xfId="3" applyNumberFormat="1" applyFont="1"/>
    <xf numFmtId="43" fontId="0" fillId="0" borderId="0" xfId="1" applyFont="1"/>
    <xf numFmtId="43" fontId="0" fillId="0" borderId="0" xfId="0" applyNumberFormat="1"/>
    <xf numFmtId="170" fontId="0" fillId="0" borderId="0" xfId="0" applyNumberFormat="1"/>
    <xf numFmtId="0" fontId="10" fillId="3" borderId="0" xfId="0" applyFont="1" applyFill="1" applyAlignment="1">
      <alignment horizontal="left" indent="2"/>
    </xf>
    <xf numFmtId="4" fontId="10" fillId="3" borderId="0" xfId="0" applyNumberFormat="1" applyFont="1" applyFill="1"/>
    <xf numFmtId="4" fontId="6" fillId="3" borderId="0" xfId="0" applyNumberFormat="1" applyFont="1" applyFill="1"/>
    <xf numFmtId="167" fontId="6" fillId="3" borderId="0" xfId="0" applyNumberFormat="1" applyFont="1" applyFill="1"/>
    <xf numFmtId="0" fontId="10" fillId="0" borderId="0" xfId="0" applyFont="1" applyAlignment="1">
      <alignment horizontal="left" indent="3"/>
    </xf>
    <xf numFmtId="0" fontId="14" fillId="0" borderId="0" xfId="0" applyFont="1"/>
    <xf numFmtId="4" fontId="14" fillId="0" borderId="0" xfId="0" applyNumberFormat="1" applyFont="1"/>
    <xf numFmtId="4" fontId="0" fillId="0" borderId="0" xfId="0" applyNumberFormat="1"/>
    <xf numFmtId="4" fontId="10" fillId="0" borderId="0" xfId="0" applyNumberFormat="1" applyFont="1"/>
    <xf numFmtId="4" fontId="13" fillId="3" borderId="0" xfId="0" applyNumberFormat="1" applyFont="1" applyFill="1"/>
    <xf numFmtId="17" fontId="12" fillId="6" borderId="0" xfId="2" applyNumberFormat="1" applyFont="1" applyFill="1" applyAlignment="1">
      <alignment horizontal="center" vertical="center"/>
    </xf>
    <xf numFmtId="0" fontId="11" fillId="6" borderId="2" xfId="0" applyFont="1" applyFill="1" applyBorder="1"/>
    <xf numFmtId="4" fontId="11" fillId="6" borderId="0" xfId="0" applyNumberFormat="1" applyFont="1" applyFill="1"/>
    <xf numFmtId="0" fontId="11" fillId="4" borderId="2" xfId="0" applyFont="1" applyFill="1" applyBorder="1"/>
    <xf numFmtId="4" fontId="10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164" fontId="11" fillId="4" borderId="2" xfId="0" applyNumberFormat="1" applyFont="1" applyFill="1" applyBorder="1"/>
    <xf numFmtId="164" fontId="11" fillId="4" borderId="0" xfId="0" applyNumberFormat="1" applyFont="1" applyFill="1" applyAlignment="1">
      <alignment horizontal="right"/>
    </xf>
    <xf numFmtId="4" fontId="11" fillId="4" borderId="0" xfId="0" applyNumberFormat="1" applyFont="1" applyFill="1"/>
    <xf numFmtId="4" fontId="15" fillId="4" borderId="0" xfId="0" applyNumberFormat="1" applyFont="1" applyFill="1"/>
    <xf numFmtId="167" fontId="15" fillId="4" borderId="0" xfId="0" applyNumberFormat="1" applyFont="1" applyFill="1"/>
    <xf numFmtId="164" fontId="10" fillId="7" borderId="0" xfId="0" applyNumberFormat="1" applyFont="1" applyFill="1" applyAlignment="1">
      <alignment horizontal="right"/>
    </xf>
    <xf numFmtId="4" fontId="10" fillId="7" borderId="0" xfId="0" applyNumberFormat="1" applyFont="1" applyFill="1"/>
    <xf numFmtId="0" fontId="10" fillId="5" borderId="0" xfId="0" applyFont="1" applyFill="1" applyAlignment="1">
      <alignment horizontal="left"/>
    </xf>
    <xf numFmtId="4" fontId="10" fillId="5" borderId="0" xfId="0" applyNumberFormat="1" applyFont="1" applyFill="1"/>
    <xf numFmtId="3" fontId="0" fillId="0" borderId="0" xfId="0" applyNumberFormat="1"/>
    <xf numFmtId="17" fontId="7" fillId="6" borderId="0" xfId="2" applyNumberFormat="1" applyFont="1" applyFill="1" applyAlignment="1">
      <alignment horizontal="center" vertical="center"/>
    </xf>
    <xf numFmtId="0" fontId="7" fillId="6" borderId="2" xfId="0" applyFont="1" applyFill="1" applyBorder="1"/>
    <xf numFmtId="164" fontId="7" fillId="4" borderId="0" xfId="0" applyNumberFormat="1" applyFont="1" applyFill="1" applyAlignment="1">
      <alignment horizontal="right"/>
    </xf>
    <xf numFmtId="164" fontId="6" fillId="7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4" fontId="6" fillId="0" borderId="0" xfId="0" applyNumberFormat="1" applyFont="1"/>
    <xf numFmtId="4" fontId="16" fillId="0" borderId="0" xfId="0" applyNumberFormat="1" applyFont="1"/>
    <xf numFmtId="4" fontId="7" fillId="4" borderId="0" xfId="0" applyNumberFormat="1" applyFont="1" applyFill="1"/>
    <xf numFmtId="4" fontId="6" fillId="7" borderId="0" xfId="0" applyNumberFormat="1" applyFont="1" applyFill="1"/>
    <xf numFmtId="4" fontId="6" fillId="5" borderId="0" xfId="0" applyNumberFormat="1" applyFont="1" applyFill="1"/>
    <xf numFmtId="167" fontId="17" fillId="4" borderId="0" xfId="0" applyNumberFormat="1" applyFont="1" applyFill="1"/>
    <xf numFmtId="4" fontId="17" fillId="4" borderId="0" xfId="0" applyNumberFormat="1" applyFont="1" applyFill="1"/>
    <xf numFmtId="169" fontId="0" fillId="0" borderId="0" xfId="0" applyNumberFormat="1"/>
    <xf numFmtId="0" fontId="10" fillId="0" borderId="0" xfId="0" applyFont="1" applyAlignment="1">
      <alignment horizontal="left"/>
    </xf>
    <xf numFmtId="168" fontId="9" fillId="0" borderId="0" xfId="3" applyNumberFormat="1" applyFont="1"/>
    <xf numFmtId="164" fontId="0" fillId="0" borderId="0" xfId="0" applyNumberFormat="1"/>
    <xf numFmtId="0" fontId="19" fillId="8" borderId="0" xfId="0" applyFont="1" applyFill="1"/>
    <xf numFmtId="0" fontId="21" fillId="0" borderId="0" xfId="0" applyFont="1"/>
    <xf numFmtId="0" fontId="22" fillId="2" borderId="4" xfId="0" applyFont="1" applyFill="1" applyBorder="1"/>
    <xf numFmtId="0" fontId="24" fillId="0" borderId="0" xfId="0" applyFont="1"/>
    <xf numFmtId="164" fontId="21" fillId="0" borderId="0" xfId="0" applyNumberFormat="1" applyFont="1"/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indent="2"/>
    </xf>
    <xf numFmtId="0" fontId="29" fillId="0" borderId="0" xfId="0" applyFont="1"/>
    <xf numFmtId="0" fontId="27" fillId="0" borderId="0" xfId="0" applyFont="1" applyAlignment="1">
      <alignment horizontal="left" indent="1"/>
    </xf>
    <xf numFmtId="0" fontId="21" fillId="0" borderId="0" xfId="0" applyFont="1" applyAlignment="1">
      <alignment horizontal="left" indent="3"/>
    </xf>
    <xf numFmtId="164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left" indent="3"/>
    </xf>
    <xf numFmtId="170" fontId="26" fillId="0" borderId="0" xfId="0" applyNumberFormat="1" applyFont="1"/>
    <xf numFmtId="0" fontId="30" fillId="0" borderId="0" xfId="0" applyFont="1" applyAlignment="1">
      <alignment horizontal="left" indent="2"/>
    </xf>
    <xf numFmtId="9" fontId="21" fillId="0" borderId="0" xfId="3" applyFont="1"/>
    <xf numFmtId="0" fontId="21" fillId="0" borderId="0" xfId="3" applyNumberFormat="1" applyFont="1"/>
    <xf numFmtId="0" fontId="27" fillId="0" borderId="0" xfId="0" applyFont="1" applyAlignment="1">
      <alignment horizontal="left" indent="5"/>
    </xf>
    <xf numFmtId="0" fontId="27" fillId="0" borderId="0" xfId="0" applyFont="1"/>
    <xf numFmtId="0" fontId="21" fillId="0" borderId="0" xfId="0" applyFont="1" applyAlignment="1">
      <alignment horizontal="left" indent="5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left" indent="1"/>
    </xf>
    <xf numFmtId="164" fontId="24" fillId="0" borderId="0" xfId="3" applyNumberFormat="1" applyFont="1" applyFill="1" applyBorder="1" applyAlignment="1">
      <alignment horizontal="center"/>
    </xf>
    <xf numFmtId="164" fontId="24" fillId="0" borderId="0" xfId="0" applyNumberFormat="1" applyFont="1"/>
    <xf numFmtId="170" fontId="26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0" fontId="32" fillId="0" borderId="0" xfId="0" applyFont="1"/>
    <xf numFmtId="2" fontId="0" fillId="0" borderId="0" xfId="0" applyNumberFormat="1"/>
    <xf numFmtId="171" fontId="0" fillId="0" borderId="0" xfId="0" applyNumberFormat="1"/>
    <xf numFmtId="172" fontId="0" fillId="0" borderId="0" xfId="0" applyNumberFormat="1"/>
    <xf numFmtId="168" fontId="21" fillId="0" borderId="0" xfId="3" applyNumberFormat="1" applyFont="1"/>
    <xf numFmtId="170" fontId="27" fillId="0" borderId="0" xfId="0" applyNumberFormat="1" applyFont="1" applyAlignment="1">
      <alignment horizontal="left" indent="1"/>
    </xf>
    <xf numFmtId="173" fontId="0" fillId="0" borderId="0" xfId="0" applyNumberFormat="1"/>
    <xf numFmtId="172" fontId="2" fillId="0" borderId="0" xfId="0" applyNumberFormat="1" applyFont="1"/>
    <xf numFmtId="0" fontId="0" fillId="0" borderId="0" xfId="0" applyAlignment="1">
      <alignment horizontal="center"/>
    </xf>
    <xf numFmtId="174" fontId="0" fillId="0" borderId="0" xfId="0" applyNumberFormat="1"/>
    <xf numFmtId="175" fontId="0" fillId="0" borderId="0" xfId="0" applyNumberFormat="1"/>
    <xf numFmtId="165" fontId="26" fillId="0" borderId="0" xfId="1" applyNumberFormat="1" applyFont="1" applyAlignment="1">
      <alignment horizontal="right"/>
    </xf>
    <xf numFmtId="165" fontId="21" fillId="0" borderId="0" xfId="1" applyNumberFormat="1" applyFont="1"/>
    <xf numFmtId="165" fontId="26" fillId="0" borderId="0" xfId="1" applyNumberFormat="1" applyFont="1" applyAlignment="1"/>
    <xf numFmtId="165" fontId="21" fillId="0" borderId="0" xfId="1" applyNumberFormat="1" applyFont="1" applyAlignment="1"/>
    <xf numFmtId="165" fontId="0" fillId="0" borderId="0" xfId="1" applyNumberFormat="1" applyFont="1"/>
    <xf numFmtId="165" fontId="25" fillId="0" borderId="0" xfId="1" applyNumberFormat="1" applyFont="1"/>
    <xf numFmtId="165" fontId="26" fillId="0" borderId="0" xfId="1" applyNumberFormat="1" applyFont="1"/>
    <xf numFmtId="165" fontId="24" fillId="0" borderId="0" xfId="1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165" fontId="27" fillId="0" borderId="0" xfId="1" applyNumberFormat="1" applyFont="1" applyAlignment="1">
      <alignment horizontal="center"/>
    </xf>
    <xf numFmtId="165" fontId="24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70" fontId="2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4" fontId="24" fillId="0" borderId="0" xfId="3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</cellXfs>
  <cellStyles count="15">
    <cellStyle name="Comma" xfId="1" builtinId="3"/>
    <cellStyle name="Comma 11" xfId="7" xr:uid="{00000000-0005-0000-0000-000001000000}"/>
    <cellStyle name="Comma 2 2" xfId="6" xr:uid="{00000000-0005-0000-0000-000002000000}"/>
    <cellStyle name="Comma 3" xfId="9" xr:uid="{00000000-0005-0000-0000-000003000000}"/>
    <cellStyle name="Comma 4" xfId="10" xr:uid="{00000000-0005-0000-0000-000004000000}"/>
    <cellStyle name="Normal" xfId="0" builtinId="0"/>
    <cellStyle name="Normal 2" xfId="2" xr:uid="{00000000-0005-0000-0000-000006000000}"/>
    <cellStyle name="Normal 2 2" xfId="12" xr:uid="{00000000-0005-0000-0000-000007000000}"/>
    <cellStyle name="Normal 2 3" xfId="13" xr:uid="{00000000-0005-0000-0000-000008000000}"/>
    <cellStyle name="Normal 2 3 2" xfId="14" xr:uid="{00000000-0005-0000-0000-000009000000}"/>
    <cellStyle name="Normal 3 2 2" xfId="4" xr:uid="{00000000-0005-0000-0000-00000A000000}"/>
    <cellStyle name="Normal 5" xfId="8" xr:uid="{00000000-0005-0000-0000-00000B000000}"/>
    <cellStyle name="Normal 7" xfId="5" xr:uid="{00000000-0005-0000-0000-00000C000000}"/>
    <cellStyle name="Percent" xfId="3" builtinId="5"/>
    <cellStyle name="Percent 4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ebt%20Statistics/Domestic%20debt%20data/2017/Debt%20services/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ebt%20Statistics/Domestic%20debt%20Stock%20&amp;%20Service/2018/Debt%20services/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ebt%20Statistics/Domestic%20debt%20Stock%20&amp;%20Service/2017/Debt%20services/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om.%20Debt%20Docs/Working%20files/TBILLS&amp;BONDS%20FROM%20THE%20CENTRAL%20BANK/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om.%20Debt%20Docs/Working%20files/TBILLS&amp;BONDS%20FROM%20THE%20CENTRAL%20BANK/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erard.gakunzi/Desktop/Dom.%20Debt%20Docs/Working%20files/TBILLS&amp;BONDS%20FROM%20THE%20CENTRAL%20BANK/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Repayment_before_due_date"/>
      <sheetName val="Central_Bills_trnsfer_30-05-17_"/>
      <sheetName val="CBB_transfer_16-11-2017"/>
      <sheetName val="Transfer_to_GVT_11_MAY_2016"/>
      <sheetName val="Transfer_to_GVT_May_26,_2015"/>
      <sheetName val="TRANSFER_NOV_13,12"/>
      <sheetName val="TRANSFER_Nov_16,2012"/>
      <sheetName val="Transfer_to_GVT-11-JAN_13"/>
      <sheetName val="Repayment_before_due_date1"/>
      <sheetName val="Central_Bills_trnsfer_30-05-171"/>
      <sheetName val="CBB_transfer_16-11-20171"/>
      <sheetName val="Transfer_to_GVT_11_MAY_20161"/>
      <sheetName val="Transfer_to_GVT_May_26,_20151"/>
      <sheetName val="TRANSFER_NOV_13,121"/>
      <sheetName val="TRANSFER_Nov_16,20121"/>
      <sheetName val="Transfer_to_GVT-11-JAN_131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1"/>
  <sheetViews>
    <sheetView tabSelected="1" workbookViewId="0">
      <pane ySplit="3" topLeftCell="A27" activePane="bottomLeft" state="frozen"/>
      <selection activeCell="U30" sqref="U30"/>
      <selection pane="bottomLeft" activeCell="T14" sqref="T14"/>
    </sheetView>
  </sheetViews>
  <sheetFormatPr baseColWidth="10" defaultColWidth="8.83203125" defaultRowHeight="15" x14ac:dyDescent="0.2"/>
  <cols>
    <col min="1" max="1" width="50.6640625" bestFit="1" customWidth="1"/>
    <col min="2" max="4" width="7.6640625" bestFit="1" customWidth="1"/>
    <col min="5" max="15" width="9.1640625" bestFit="1" customWidth="1"/>
    <col min="16" max="16" width="10.5" customWidth="1"/>
    <col min="203" max="203" width="46.6640625" customWidth="1"/>
    <col min="204" max="204" width="10.6640625" customWidth="1"/>
    <col min="205" max="205" width="9.83203125" customWidth="1"/>
    <col min="206" max="206" width="11.1640625" customWidth="1"/>
    <col min="207" max="207" width="9.83203125" customWidth="1"/>
    <col min="208" max="208" width="11.1640625" customWidth="1"/>
    <col min="209" max="209" width="9.83203125" customWidth="1"/>
    <col min="210" max="210" width="7.5" customWidth="1"/>
    <col min="211" max="213" width="8" customWidth="1"/>
    <col min="214" max="214" width="12.33203125" customWidth="1"/>
    <col min="215" max="215" width="8.1640625" customWidth="1"/>
    <col min="216" max="216" width="8" customWidth="1"/>
    <col min="217" max="217" width="7.5" bestFit="1" customWidth="1"/>
    <col min="218" max="218" width="8" bestFit="1" customWidth="1"/>
    <col min="219" max="219" width="13.5" customWidth="1"/>
    <col min="459" max="459" width="46.6640625" customWidth="1"/>
    <col min="460" max="460" width="10.6640625" customWidth="1"/>
    <col min="461" max="461" width="9.83203125" customWidth="1"/>
    <col min="462" max="462" width="11.1640625" customWidth="1"/>
    <col min="463" max="463" width="9.83203125" customWidth="1"/>
    <col min="464" max="464" width="11.1640625" customWidth="1"/>
    <col min="465" max="465" width="9.83203125" customWidth="1"/>
    <col min="466" max="466" width="7.5" customWidth="1"/>
    <col min="467" max="469" width="8" customWidth="1"/>
    <col min="470" max="470" width="12.33203125" customWidth="1"/>
    <col min="471" max="471" width="8.1640625" customWidth="1"/>
    <col min="472" max="472" width="8" customWidth="1"/>
    <col min="473" max="473" width="7.5" bestFit="1" customWidth="1"/>
    <col min="474" max="474" width="8" bestFit="1" customWidth="1"/>
    <col min="475" max="475" width="13.5" customWidth="1"/>
    <col min="715" max="715" width="46.6640625" customWidth="1"/>
    <col min="716" max="716" width="10.6640625" customWidth="1"/>
    <col min="717" max="717" width="9.83203125" customWidth="1"/>
    <col min="718" max="718" width="11.1640625" customWidth="1"/>
    <col min="719" max="719" width="9.83203125" customWidth="1"/>
    <col min="720" max="720" width="11.1640625" customWidth="1"/>
    <col min="721" max="721" width="9.83203125" customWidth="1"/>
    <col min="722" max="722" width="7.5" customWidth="1"/>
    <col min="723" max="725" width="8" customWidth="1"/>
    <col min="726" max="726" width="12.33203125" customWidth="1"/>
    <col min="727" max="727" width="8.1640625" customWidth="1"/>
    <col min="728" max="728" width="8" customWidth="1"/>
    <col min="729" max="729" width="7.5" bestFit="1" customWidth="1"/>
    <col min="730" max="730" width="8" bestFit="1" customWidth="1"/>
    <col min="731" max="731" width="13.5" customWidth="1"/>
    <col min="971" max="971" width="46.6640625" customWidth="1"/>
    <col min="972" max="972" width="10.6640625" customWidth="1"/>
    <col min="973" max="973" width="9.83203125" customWidth="1"/>
    <col min="974" max="974" width="11.1640625" customWidth="1"/>
    <col min="975" max="975" width="9.83203125" customWidth="1"/>
    <col min="976" max="976" width="11.1640625" customWidth="1"/>
    <col min="977" max="977" width="9.83203125" customWidth="1"/>
    <col min="978" max="978" width="7.5" customWidth="1"/>
    <col min="979" max="981" width="8" customWidth="1"/>
    <col min="982" max="982" width="12.33203125" customWidth="1"/>
    <col min="983" max="983" width="8.1640625" customWidth="1"/>
    <col min="984" max="984" width="8" customWidth="1"/>
    <col min="985" max="985" width="7.5" bestFit="1" customWidth="1"/>
    <col min="986" max="986" width="8" bestFit="1" customWidth="1"/>
    <col min="987" max="987" width="13.5" customWidth="1"/>
    <col min="1227" max="1227" width="46.6640625" customWidth="1"/>
    <col min="1228" max="1228" width="10.6640625" customWidth="1"/>
    <col min="1229" max="1229" width="9.83203125" customWidth="1"/>
    <col min="1230" max="1230" width="11.1640625" customWidth="1"/>
    <col min="1231" max="1231" width="9.83203125" customWidth="1"/>
    <col min="1232" max="1232" width="11.1640625" customWidth="1"/>
    <col min="1233" max="1233" width="9.83203125" customWidth="1"/>
    <col min="1234" max="1234" width="7.5" customWidth="1"/>
    <col min="1235" max="1237" width="8" customWidth="1"/>
    <col min="1238" max="1238" width="12.33203125" customWidth="1"/>
    <col min="1239" max="1239" width="8.1640625" customWidth="1"/>
    <col min="1240" max="1240" width="8" customWidth="1"/>
    <col min="1241" max="1241" width="7.5" bestFit="1" customWidth="1"/>
    <col min="1242" max="1242" width="8" bestFit="1" customWidth="1"/>
    <col min="1243" max="1243" width="13.5" customWidth="1"/>
    <col min="1483" max="1483" width="46.6640625" customWidth="1"/>
    <col min="1484" max="1484" width="10.6640625" customWidth="1"/>
    <col min="1485" max="1485" width="9.83203125" customWidth="1"/>
    <col min="1486" max="1486" width="11.1640625" customWidth="1"/>
    <col min="1487" max="1487" width="9.83203125" customWidth="1"/>
    <col min="1488" max="1488" width="11.1640625" customWidth="1"/>
    <col min="1489" max="1489" width="9.83203125" customWidth="1"/>
    <col min="1490" max="1490" width="7.5" customWidth="1"/>
    <col min="1491" max="1493" width="8" customWidth="1"/>
    <col min="1494" max="1494" width="12.33203125" customWidth="1"/>
    <col min="1495" max="1495" width="8.1640625" customWidth="1"/>
    <col min="1496" max="1496" width="8" customWidth="1"/>
    <col min="1497" max="1497" width="7.5" bestFit="1" customWidth="1"/>
    <col min="1498" max="1498" width="8" bestFit="1" customWidth="1"/>
    <col min="1499" max="1499" width="13.5" customWidth="1"/>
    <col min="1739" max="1739" width="46.6640625" customWidth="1"/>
    <col min="1740" max="1740" width="10.6640625" customWidth="1"/>
    <col min="1741" max="1741" width="9.83203125" customWidth="1"/>
    <col min="1742" max="1742" width="11.1640625" customWidth="1"/>
    <col min="1743" max="1743" width="9.83203125" customWidth="1"/>
    <col min="1744" max="1744" width="11.1640625" customWidth="1"/>
    <col min="1745" max="1745" width="9.83203125" customWidth="1"/>
    <col min="1746" max="1746" width="7.5" customWidth="1"/>
    <col min="1747" max="1749" width="8" customWidth="1"/>
    <col min="1750" max="1750" width="12.33203125" customWidth="1"/>
    <col min="1751" max="1751" width="8.1640625" customWidth="1"/>
    <col min="1752" max="1752" width="8" customWidth="1"/>
    <col min="1753" max="1753" width="7.5" bestFit="1" customWidth="1"/>
    <col min="1754" max="1754" width="8" bestFit="1" customWidth="1"/>
    <col min="1755" max="1755" width="13.5" customWidth="1"/>
    <col min="1995" max="1995" width="46.6640625" customWidth="1"/>
    <col min="1996" max="1996" width="10.6640625" customWidth="1"/>
    <col min="1997" max="1997" width="9.83203125" customWidth="1"/>
    <col min="1998" max="1998" width="11.1640625" customWidth="1"/>
    <col min="1999" max="1999" width="9.83203125" customWidth="1"/>
    <col min="2000" max="2000" width="11.1640625" customWidth="1"/>
    <col min="2001" max="2001" width="9.83203125" customWidth="1"/>
    <col min="2002" max="2002" width="7.5" customWidth="1"/>
    <col min="2003" max="2005" width="8" customWidth="1"/>
    <col min="2006" max="2006" width="12.33203125" customWidth="1"/>
    <col min="2007" max="2007" width="8.1640625" customWidth="1"/>
    <col min="2008" max="2008" width="8" customWidth="1"/>
    <col min="2009" max="2009" width="7.5" bestFit="1" customWidth="1"/>
    <col min="2010" max="2010" width="8" bestFit="1" customWidth="1"/>
    <col min="2011" max="2011" width="13.5" customWidth="1"/>
    <col min="2251" max="2251" width="46.6640625" customWidth="1"/>
    <col min="2252" max="2252" width="10.6640625" customWidth="1"/>
    <col min="2253" max="2253" width="9.83203125" customWidth="1"/>
    <col min="2254" max="2254" width="11.1640625" customWidth="1"/>
    <col min="2255" max="2255" width="9.83203125" customWidth="1"/>
    <col min="2256" max="2256" width="11.1640625" customWidth="1"/>
    <col min="2257" max="2257" width="9.83203125" customWidth="1"/>
    <col min="2258" max="2258" width="7.5" customWidth="1"/>
    <col min="2259" max="2261" width="8" customWidth="1"/>
    <col min="2262" max="2262" width="12.33203125" customWidth="1"/>
    <col min="2263" max="2263" width="8.1640625" customWidth="1"/>
    <col min="2264" max="2264" width="8" customWidth="1"/>
    <col min="2265" max="2265" width="7.5" bestFit="1" customWidth="1"/>
    <col min="2266" max="2266" width="8" bestFit="1" customWidth="1"/>
    <col min="2267" max="2267" width="13.5" customWidth="1"/>
    <col min="2507" max="2507" width="46.6640625" customWidth="1"/>
    <col min="2508" max="2508" width="10.6640625" customWidth="1"/>
    <col min="2509" max="2509" width="9.83203125" customWidth="1"/>
    <col min="2510" max="2510" width="11.1640625" customWidth="1"/>
    <col min="2511" max="2511" width="9.83203125" customWidth="1"/>
    <col min="2512" max="2512" width="11.1640625" customWidth="1"/>
    <col min="2513" max="2513" width="9.83203125" customWidth="1"/>
    <col min="2514" max="2514" width="7.5" customWidth="1"/>
    <col min="2515" max="2517" width="8" customWidth="1"/>
    <col min="2518" max="2518" width="12.33203125" customWidth="1"/>
    <col min="2519" max="2519" width="8.1640625" customWidth="1"/>
    <col min="2520" max="2520" width="8" customWidth="1"/>
    <col min="2521" max="2521" width="7.5" bestFit="1" customWidth="1"/>
    <col min="2522" max="2522" width="8" bestFit="1" customWidth="1"/>
    <col min="2523" max="2523" width="13.5" customWidth="1"/>
    <col min="2763" max="2763" width="46.6640625" customWidth="1"/>
    <col min="2764" max="2764" width="10.6640625" customWidth="1"/>
    <col min="2765" max="2765" width="9.83203125" customWidth="1"/>
    <col min="2766" max="2766" width="11.1640625" customWidth="1"/>
    <col min="2767" max="2767" width="9.83203125" customWidth="1"/>
    <col min="2768" max="2768" width="11.1640625" customWidth="1"/>
    <col min="2769" max="2769" width="9.83203125" customWidth="1"/>
    <col min="2770" max="2770" width="7.5" customWidth="1"/>
    <col min="2771" max="2773" width="8" customWidth="1"/>
    <col min="2774" max="2774" width="12.33203125" customWidth="1"/>
    <col min="2775" max="2775" width="8.1640625" customWidth="1"/>
    <col min="2776" max="2776" width="8" customWidth="1"/>
    <col min="2777" max="2777" width="7.5" bestFit="1" customWidth="1"/>
    <col min="2778" max="2778" width="8" bestFit="1" customWidth="1"/>
    <col min="2779" max="2779" width="13.5" customWidth="1"/>
    <col min="3019" max="3019" width="46.6640625" customWidth="1"/>
    <col min="3020" max="3020" width="10.6640625" customWidth="1"/>
    <col min="3021" max="3021" width="9.83203125" customWidth="1"/>
    <col min="3022" max="3022" width="11.1640625" customWidth="1"/>
    <col min="3023" max="3023" width="9.83203125" customWidth="1"/>
    <col min="3024" max="3024" width="11.1640625" customWidth="1"/>
    <col min="3025" max="3025" width="9.83203125" customWidth="1"/>
    <col min="3026" max="3026" width="7.5" customWidth="1"/>
    <col min="3027" max="3029" width="8" customWidth="1"/>
    <col min="3030" max="3030" width="12.33203125" customWidth="1"/>
    <col min="3031" max="3031" width="8.1640625" customWidth="1"/>
    <col min="3032" max="3032" width="8" customWidth="1"/>
    <col min="3033" max="3033" width="7.5" bestFit="1" customWidth="1"/>
    <col min="3034" max="3034" width="8" bestFit="1" customWidth="1"/>
    <col min="3035" max="3035" width="13.5" customWidth="1"/>
    <col min="3275" max="3275" width="46.6640625" customWidth="1"/>
    <col min="3276" max="3276" width="10.6640625" customWidth="1"/>
    <col min="3277" max="3277" width="9.83203125" customWidth="1"/>
    <col min="3278" max="3278" width="11.1640625" customWidth="1"/>
    <col min="3279" max="3279" width="9.83203125" customWidth="1"/>
    <col min="3280" max="3280" width="11.1640625" customWidth="1"/>
    <col min="3281" max="3281" width="9.83203125" customWidth="1"/>
    <col min="3282" max="3282" width="7.5" customWidth="1"/>
    <col min="3283" max="3285" width="8" customWidth="1"/>
    <col min="3286" max="3286" width="12.33203125" customWidth="1"/>
    <col min="3287" max="3287" width="8.1640625" customWidth="1"/>
    <col min="3288" max="3288" width="8" customWidth="1"/>
    <col min="3289" max="3289" width="7.5" bestFit="1" customWidth="1"/>
    <col min="3290" max="3290" width="8" bestFit="1" customWidth="1"/>
    <col min="3291" max="3291" width="13.5" customWidth="1"/>
    <col min="3531" max="3531" width="46.6640625" customWidth="1"/>
    <col min="3532" max="3532" width="10.6640625" customWidth="1"/>
    <col min="3533" max="3533" width="9.83203125" customWidth="1"/>
    <col min="3534" max="3534" width="11.1640625" customWidth="1"/>
    <col min="3535" max="3535" width="9.83203125" customWidth="1"/>
    <col min="3536" max="3536" width="11.1640625" customWidth="1"/>
    <col min="3537" max="3537" width="9.83203125" customWidth="1"/>
    <col min="3538" max="3538" width="7.5" customWidth="1"/>
    <col min="3539" max="3541" width="8" customWidth="1"/>
    <col min="3542" max="3542" width="12.33203125" customWidth="1"/>
    <col min="3543" max="3543" width="8.1640625" customWidth="1"/>
    <col min="3544" max="3544" width="8" customWidth="1"/>
    <col min="3545" max="3545" width="7.5" bestFit="1" customWidth="1"/>
    <col min="3546" max="3546" width="8" bestFit="1" customWidth="1"/>
    <col min="3547" max="3547" width="13.5" customWidth="1"/>
    <col min="3787" max="3787" width="46.6640625" customWidth="1"/>
    <col min="3788" max="3788" width="10.6640625" customWidth="1"/>
    <col min="3789" max="3789" width="9.83203125" customWidth="1"/>
    <col min="3790" max="3790" width="11.1640625" customWidth="1"/>
    <col min="3791" max="3791" width="9.83203125" customWidth="1"/>
    <col min="3792" max="3792" width="11.1640625" customWidth="1"/>
    <col min="3793" max="3793" width="9.83203125" customWidth="1"/>
    <col min="3794" max="3794" width="7.5" customWidth="1"/>
    <col min="3795" max="3797" width="8" customWidth="1"/>
    <col min="3798" max="3798" width="12.33203125" customWidth="1"/>
    <col min="3799" max="3799" width="8.1640625" customWidth="1"/>
    <col min="3800" max="3800" width="8" customWidth="1"/>
    <col min="3801" max="3801" width="7.5" bestFit="1" customWidth="1"/>
    <col min="3802" max="3802" width="8" bestFit="1" customWidth="1"/>
    <col min="3803" max="3803" width="13.5" customWidth="1"/>
    <col min="4043" max="4043" width="46.6640625" customWidth="1"/>
    <col min="4044" max="4044" width="10.6640625" customWidth="1"/>
    <col min="4045" max="4045" width="9.83203125" customWidth="1"/>
    <col min="4046" max="4046" width="11.1640625" customWidth="1"/>
    <col min="4047" max="4047" width="9.83203125" customWidth="1"/>
    <col min="4048" max="4048" width="11.1640625" customWidth="1"/>
    <col min="4049" max="4049" width="9.83203125" customWidth="1"/>
    <col min="4050" max="4050" width="7.5" customWidth="1"/>
    <col min="4051" max="4053" width="8" customWidth="1"/>
    <col min="4054" max="4054" width="12.33203125" customWidth="1"/>
    <col min="4055" max="4055" width="8.1640625" customWidth="1"/>
    <col min="4056" max="4056" width="8" customWidth="1"/>
    <col min="4057" max="4057" width="7.5" bestFit="1" customWidth="1"/>
    <col min="4058" max="4058" width="8" bestFit="1" customWidth="1"/>
    <col min="4059" max="4059" width="13.5" customWidth="1"/>
    <col min="4299" max="4299" width="46.6640625" customWidth="1"/>
    <col min="4300" max="4300" width="10.6640625" customWidth="1"/>
    <col min="4301" max="4301" width="9.83203125" customWidth="1"/>
    <col min="4302" max="4302" width="11.1640625" customWidth="1"/>
    <col min="4303" max="4303" width="9.83203125" customWidth="1"/>
    <col min="4304" max="4304" width="11.1640625" customWidth="1"/>
    <col min="4305" max="4305" width="9.83203125" customWidth="1"/>
    <col min="4306" max="4306" width="7.5" customWidth="1"/>
    <col min="4307" max="4309" width="8" customWidth="1"/>
    <col min="4310" max="4310" width="12.33203125" customWidth="1"/>
    <col min="4311" max="4311" width="8.1640625" customWidth="1"/>
    <col min="4312" max="4312" width="8" customWidth="1"/>
    <col min="4313" max="4313" width="7.5" bestFit="1" customWidth="1"/>
    <col min="4314" max="4314" width="8" bestFit="1" customWidth="1"/>
    <col min="4315" max="4315" width="13.5" customWidth="1"/>
    <col min="4555" max="4555" width="46.6640625" customWidth="1"/>
    <col min="4556" max="4556" width="10.6640625" customWidth="1"/>
    <col min="4557" max="4557" width="9.83203125" customWidth="1"/>
    <col min="4558" max="4558" width="11.1640625" customWidth="1"/>
    <col min="4559" max="4559" width="9.83203125" customWidth="1"/>
    <col min="4560" max="4560" width="11.1640625" customWidth="1"/>
    <col min="4561" max="4561" width="9.83203125" customWidth="1"/>
    <col min="4562" max="4562" width="7.5" customWidth="1"/>
    <col min="4563" max="4565" width="8" customWidth="1"/>
    <col min="4566" max="4566" width="12.33203125" customWidth="1"/>
    <col min="4567" max="4567" width="8.1640625" customWidth="1"/>
    <col min="4568" max="4568" width="8" customWidth="1"/>
    <col min="4569" max="4569" width="7.5" bestFit="1" customWidth="1"/>
    <col min="4570" max="4570" width="8" bestFit="1" customWidth="1"/>
    <col min="4571" max="4571" width="13.5" customWidth="1"/>
    <col min="4811" max="4811" width="46.6640625" customWidth="1"/>
    <col min="4812" max="4812" width="10.6640625" customWidth="1"/>
    <col min="4813" max="4813" width="9.83203125" customWidth="1"/>
    <col min="4814" max="4814" width="11.1640625" customWidth="1"/>
    <col min="4815" max="4815" width="9.83203125" customWidth="1"/>
    <col min="4816" max="4816" width="11.1640625" customWidth="1"/>
    <col min="4817" max="4817" width="9.83203125" customWidth="1"/>
    <col min="4818" max="4818" width="7.5" customWidth="1"/>
    <col min="4819" max="4821" width="8" customWidth="1"/>
    <col min="4822" max="4822" width="12.33203125" customWidth="1"/>
    <col min="4823" max="4823" width="8.1640625" customWidth="1"/>
    <col min="4824" max="4824" width="8" customWidth="1"/>
    <col min="4825" max="4825" width="7.5" bestFit="1" customWidth="1"/>
    <col min="4826" max="4826" width="8" bestFit="1" customWidth="1"/>
    <col min="4827" max="4827" width="13.5" customWidth="1"/>
    <col min="5067" max="5067" width="46.6640625" customWidth="1"/>
    <col min="5068" max="5068" width="10.6640625" customWidth="1"/>
    <col min="5069" max="5069" width="9.83203125" customWidth="1"/>
    <col min="5070" max="5070" width="11.1640625" customWidth="1"/>
    <col min="5071" max="5071" width="9.83203125" customWidth="1"/>
    <col min="5072" max="5072" width="11.1640625" customWidth="1"/>
    <col min="5073" max="5073" width="9.83203125" customWidth="1"/>
    <col min="5074" max="5074" width="7.5" customWidth="1"/>
    <col min="5075" max="5077" width="8" customWidth="1"/>
    <col min="5078" max="5078" width="12.33203125" customWidth="1"/>
    <col min="5079" max="5079" width="8.1640625" customWidth="1"/>
    <col min="5080" max="5080" width="8" customWidth="1"/>
    <col min="5081" max="5081" width="7.5" bestFit="1" customWidth="1"/>
    <col min="5082" max="5082" width="8" bestFit="1" customWidth="1"/>
    <col min="5083" max="5083" width="13.5" customWidth="1"/>
    <col min="5323" max="5323" width="46.6640625" customWidth="1"/>
    <col min="5324" max="5324" width="10.6640625" customWidth="1"/>
    <col min="5325" max="5325" width="9.83203125" customWidth="1"/>
    <col min="5326" max="5326" width="11.1640625" customWidth="1"/>
    <col min="5327" max="5327" width="9.83203125" customWidth="1"/>
    <col min="5328" max="5328" width="11.1640625" customWidth="1"/>
    <col min="5329" max="5329" width="9.83203125" customWidth="1"/>
    <col min="5330" max="5330" width="7.5" customWidth="1"/>
    <col min="5331" max="5333" width="8" customWidth="1"/>
    <col min="5334" max="5334" width="12.33203125" customWidth="1"/>
    <col min="5335" max="5335" width="8.1640625" customWidth="1"/>
    <col min="5336" max="5336" width="8" customWidth="1"/>
    <col min="5337" max="5337" width="7.5" bestFit="1" customWidth="1"/>
    <col min="5338" max="5338" width="8" bestFit="1" customWidth="1"/>
    <col min="5339" max="5339" width="13.5" customWidth="1"/>
    <col min="5579" max="5579" width="46.6640625" customWidth="1"/>
    <col min="5580" max="5580" width="10.6640625" customWidth="1"/>
    <col min="5581" max="5581" width="9.83203125" customWidth="1"/>
    <col min="5582" max="5582" width="11.1640625" customWidth="1"/>
    <col min="5583" max="5583" width="9.83203125" customWidth="1"/>
    <col min="5584" max="5584" width="11.1640625" customWidth="1"/>
    <col min="5585" max="5585" width="9.83203125" customWidth="1"/>
    <col min="5586" max="5586" width="7.5" customWidth="1"/>
    <col min="5587" max="5589" width="8" customWidth="1"/>
    <col min="5590" max="5590" width="12.33203125" customWidth="1"/>
    <col min="5591" max="5591" width="8.1640625" customWidth="1"/>
    <col min="5592" max="5592" width="8" customWidth="1"/>
    <col min="5593" max="5593" width="7.5" bestFit="1" customWidth="1"/>
    <col min="5594" max="5594" width="8" bestFit="1" customWidth="1"/>
    <col min="5595" max="5595" width="13.5" customWidth="1"/>
    <col min="5835" max="5835" width="46.6640625" customWidth="1"/>
    <col min="5836" max="5836" width="10.6640625" customWidth="1"/>
    <col min="5837" max="5837" width="9.83203125" customWidth="1"/>
    <col min="5838" max="5838" width="11.1640625" customWidth="1"/>
    <col min="5839" max="5839" width="9.83203125" customWidth="1"/>
    <col min="5840" max="5840" width="11.1640625" customWidth="1"/>
    <col min="5841" max="5841" width="9.83203125" customWidth="1"/>
    <col min="5842" max="5842" width="7.5" customWidth="1"/>
    <col min="5843" max="5845" width="8" customWidth="1"/>
    <col min="5846" max="5846" width="12.33203125" customWidth="1"/>
    <col min="5847" max="5847" width="8.1640625" customWidth="1"/>
    <col min="5848" max="5848" width="8" customWidth="1"/>
    <col min="5849" max="5849" width="7.5" bestFit="1" customWidth="1"/>
    <col min="5850" max="5850" width="8" bestFit="1" customWidth="1"/>
    <col min="5851" max="5851" width="13.5" customWidth="1"/>
    <col min="6091" max="6091" width="46.6640625" customWidth="1"/>
    <col min="6092" max="6092" width="10.6640625" customWidth="1"/>
    <col min="6093" max="6093" width="9.83203125" customWidth="1"/>
    <col min="6094" max="6094" width="11.1640625" customWidth="1"/>
    <col min="6095" max="6095" width="9.83203125" customWidth="1"/>
    <col min="6096" max="6096" width="11.1640625" customWidth="1"/>
    <col min="6097" max="6097" width="9.83203125" customWidth="1"/>
    <col min="6098" max="6098" width="7.5" customWidth="1"/>
    <col min="6099" max="6101" width="8" customWidth="1"/>
    <col min="6102" max="6102" width="12.33203125" customWidth="1"/>
    <col min="6103" max="6103" width="8.1640625" customWidth="1"/>
    <col min="6104" max="6104" width="8" customWidth="1"/>
    <col min="6105" max="6105" width="7.5" bestFit="1" customWidth="1"/>
    <col min="6106" max="6106" width="8" bestFit="1" customWidth="1"/>
    <col min="6107" max="6107" width="13.5" customWidth="1"/>
    <col min="6347" max="6347" width="46.6640625" customWidth="1"/>
    <col min="6348" max="6348" width="10.6640625" customWidth="1"/>
    <col min="6349" max="6349" width="9.83203125" customWidth="1"/>
    <col min="6350" max="6350" width="11.1640625" customWidth="1"/>
    <col min="6351" max="6351" width="9.83203125" customWidth="1"/>
    <col min="6352" max="6352" width="11.1640625" customWidth="1"/>
    <col min="6353" max="6353" width="9.83203125" customWidth="1"/>
    <col min="6354" max="6354" width="7.5" customWidth="1"/>
    <col min="6355" max="6357" width="8" customWidth="1"/>
    <col min="6358" max="6358" width="12.33203125" customWidth="1"/>
    <col min="6359" max="6359" width="8.1640625" customWidth="1"/>
    <col min="6360" max="6360" width="8" customWidth="1"/>
    <col min="6361" max="6361" width="7.5" bestFit="1" customWidth="1"/>
    <col min="6362" max="6362" width="8" bestFit="1" customWidth="1"/>
    <col min="6363" max="6363" width="13.5" customWidth="1"/>
    <col min="6603" max="6603" width="46.6640625" customWidth="1"/>
    <col min="6604" max="6604" width="10.6640625" customWidth="1"/>
    <col min="6605" max="6605" width="9.83203125" customWidth="1"/>
    <col min="6606" max="6606" width="11.1640625" customWidth="1"/>
    <col min="6607" max="6607" width="9.83203125" customWidth="1"/>
    <col min="6608" max="6608" width="11.1640625" customWidth="1"/>
    <col min="6609" max="6609" width="9.83203125" customWidth="1"/>
    <col min="6610" max="6610" width="7.5" customWidth="1"/>
    <col min="6611" max="6613" width="8" customWidth="1"/>
    <col min="6614" max="6614" width="12.33203125" customWidth="1"/>
    <col min="6615" max="6615" width="8.1640625" customWidth="1"/>
    <col min="6616" max="6616" width="8" customWidth="1"/>
    <col min="6617" max="6617" width="7.5" bestFit="1" customWidth="1"/>
    <col min="6618" max="6618" width="8" bestFit="1" customWidth="1"/>
    <col min="6619" max="6619" width="13.5" customWidth="1"/>
    <col min="6859" max="6859" width="46.6640625" customWidth="1"/>
    <col min="6860" max="6860" width="10.6640625" customWidth="1"/>
    <col min="6861" max="6861" width="9.83203125" customWidth="1"/>
    <col min="6862" max="6862" width="11.1640625" customWidth="1"/>
    <col min="6863" max="6863" width="9.83203125" customWidth="1"/>
    <col min="6864" max="6864" width="11.1640625" customWidth="1"/>
    <col min="6865" max="6865" width="9.83203125" customWidth="1"/>
    <col min="6866" max="6866" width="7.5" customWidth="1"/>
    <col min="6867" max="6869" width="8" customWidth="1"/>
    <col min="6870" max="6870" width="12.33203125" customWidth="1"/>
    <col min="6871" max="6871" width="8.1640625" customWidth="1"/>
    <col min="6872" max="6872" width="8" customWidth="1"/>
    <col min="6873" max="6873" width="7.5" bestFit="1" customWidth="1"/>
    <col min="6874" max="6874" width="8" bestFit="1" customWidth="1"/>
    <col min="6875" max="6875" width="13.5" customWidth="1"/>
    <col min="7115" max="7115" width="46.6640625" customWidth="1"/>
    <col min="7116" max="7116" width="10.6640625" customWidth="1"/>
    <col min="7117" max="7117" width="9.83203125" customWidth="1"/>
    <col min="7118" max="7118" width="11.1640625" customWidth="1"/>
    <col min="7119" max="7119" width="9.83203125" customWidth="1"/>
    <col min="7120" max="7120" width="11.1640625" customWidth="1"/>
    <col min="7121" max="7121" width="9.83203125" customWidth="1"/>
    <col min="7122" max="7122" width="7.5" customWidth="1"/>
    <col min="7123" max="7125" width="8" customWidth="1"/>
    <col min="7126" max="7126" width="12.33203125" customWidth="1"/>
    <col min="7127" max="7127" width="8.1640625" customWidth="1"/>
    <col min="7128" max="7128" width="8" customWidth="1"/>
    <col min="7129" max="7129" width="7.5" bestFit="1" customWidth="1"/>
    <col min="7130" max="7130" width="8" bestFit="1" customWidth="1"/>
    <col min="7131" max="7131" width="13.5" customWidth="1"/>
    <col min="7371" max="7371" width="46.6640625" customWidth="1"/>
    <col min="7372" max="7372" width="10.6640625" customWidth="1"/>
    <col min="7373" max="7373" width="9.83203125" customWidth="1"/>
    <col min="7374" max="7374" width="11.1640625" customWidth="1"/>
    <col min="7375" max="7375" width="9.83203125" customWidth="1"/>
    <col min="7376" max="7376" width="11.1640625" customWidth="1"/>
    <col min="7377" max="7377" width="9.83203125" customWidth="1"/>
    <col min="7378" max="7378" width="7.5" customWidth="1"/>
    <col min="7379" max="7381" width="8" customWidth="1"/>
    <col min="7382" max="7382" width="12.33203125" customWidth="1"/>
    <col min="7383" max="7383" width="8.1640625" customWidth="1"/>
    <col min="7384" max="7384" width="8" customWidth="1"/>
    <col min="7385" max="7385" width="7.5" bestFit="1" customWidth="1"/>
    <col min="7386" max="7386" width="8" bestFit="1" customWidth="1"/>
    <col min="7387" max="7387" width="13.5" customWidth="1"/>
    <col min="7627" max="7627" width="46.6640625" customWidth="1"/>
    <col min="7628" max="7628" width="10.6640625" customWidth="1"/>
    <col min="7629" max="7629" width="9.83203125" customWidth="1"/>
    <col min="7630" max="7630" width="11.1640625" customWidth="1"/>
    <col min="7631" max="7631" width="9.83203125" customWidth="1"/>
    <col min="7632" max="7632" width="11.1640625" customWidth="1"/>
    <col min="7633" max="7633" width="9.83203125" customWidth="1"/>
    <col min="7634" max="7634" width="7.5" customWidth="1"/>
    <col min="7635" max="7637" width="8" customWidth="1"/>
    <col min="7638" max="7638" width="12.33203125" customWidth="1"/>
    <col min="7639" max="7639" width="8.1640625" customWidth="1"/>
    <col min="7640" max="7640" width="8" customWidth="1"/>
    <col min="7641" max="7641" width="7.5" bestFit="1" customWidth="1"/>
    <col min="7642" max="7642" width="8" bestFit="1" customWidth="1"/>
    <col min="7643" max="7643" width="13.5" customWidth="1"/>
    <col min="7883" max="7883" width="46.6640625" customWidth="1"/>
    <col min="7884" max="7884" width="10.6640625" customWidth="1"/>
    <col min="7885" max="7885" width="9.83203125" customWidth="1"/>
    <col min="7886" max="7886" width="11.1640625" customWidth="1"/>
    <col min="7887" max="7887" width="9.83203125" customWidth="1"/>
    <col min="7888" max="7888" width="11.1640625" customWidth="1"/>
    <col min="7889" max="7889" width="9.83203125" customWidth="1"/>
    <col min="7890" max="7890" width="7.5" customWidth="1"/>
    <col min="7891" max="7893" width="8" customWidth="1"/>
    <col min="7894" max="7894" width="12.33203125" customWidth="1"/>
    <col min="7895" max="7895" width="8.1640625" customWidth="1"/>
    <col min="7896" max="7896" width="8" customWidth="1"/>
    <col min="7897" max="7897" width="7.5" bestFit="1" customWidth="1"/>
    <col min="7898" max="7898" width="8" bestFit="1" customWidth="1"/>
    <col min="7899" max="7899" width="13.5" customWidth="1"/>
    <col min="8139" max="8139" width="46.6640625" customWidth="1"/>
    <col min="8140" max="8140" width="10.6640625" customWidth="1"/>
    <col min="8141" max="8141" width="9.83203125" customWidth="1"/>
    <col min="8142" max="8142" width="11.1640625" customWidth="1"/>
    <col min="8143" max="8143" width="9.83203125" customWidth="1"/>
    <col min="8144" max="8144" width="11.1640625" customWidth="1"/>
    <col min="8145" max="8145" width="9.83203125" customWidth="1"/>
    <col min="8146" max="8146" width="7.5" customWidth="1"/>
    <col min="8147" max="8149" width="8" customWidth="1"/>
    <col min="8150" max="8150" width="12.33203125" customWidth="1"/>
    <col min="8151" max="8151" width="8.1640625" customWidth="1"/>
    <col min="8152" max="8152" width="8" customWidth="1"/>
    <col min="8153" max="8153" width="7.5" bestFit="1" customWidth="1"/>
    <col min="8154" max="8154" width="8" bestFit="1" customWidth="1"/>
    <col min="8155" max="8155" width="13.5" customWidth="1"/>
    <col min="8395" max="8395" width="46.6640625" customWidth="1"/>
    <col min="8396" max="8396" width="10.6640625" customWidth="1"/>
    <col min="8397" max="8397" width="9.83203125" customWidth="1"/>
    <col min="8398" max="8398" width="11.1640625" customWidth="1"/>
    <col min="8399" max="8399" width="9.83203125" customWidth="1"/>
    <col min="8400" max="8400" width="11.1640625" customWidth="1"/>
    <col min="8401" max="8401" width="9.83203125" customWidth="1"/>
    <col min="8402" max="8402" width="7.5" customWidth="1"/>
    <col min="8403" max="8405" width="8" customWidth="1"/>
    <col min="8406" max="8406" width="12.33203125" customWidth="1"/>
    <col min="8407" max="8407" width="8.1640625" customWidth="1"/>
    <col min="8408" max="8408" width="8" customWidth="1"/>
    <col min="8409" max="8409" width="7.5" bestFit="1" customWidth="1"/>
    <col min="8410" max="8410" width="8" bestFit="1" customWidth="1"/>
    <col min="8411" max="8411" width="13.5" customWidth="1"/>
    <col min="8651" max="8651" width="46.6640625" customWidth="1"/>
    <col min="8652" max="8652" width="10.6640625" customWidth="1"/>
    <col min="8653" max="8653" width="9.83203125" customWidth="1"/>
    <col min="8654" max="8654" width="11.1640625" customWidth="1"/>
    <col min="8655" max="8655" width="9.83203125" customWidth="1"/>
    <col min="8656" max="8656" width="11.1640625" customWidth="1"/>
    <col min="8657" max="8657" width="9.83203125" customWidth="1"/>
    <col min="8658" max="8658" width="7.5" customWidth="1"/>
    <col min="8659" max="8661" width="8" customWidth="1"/>
    <col min="8662" max="8662" width="12.33203125" customWidth="1"/>
    <col min="8663" max="8663" width="8.1640625" customWidth="1"/>
    <col min="8664" max="8664" width="8" customWidth="1"/>
    <col min="8665" max="8665" width="7.5" bestFit="1" customWidth="1"/>
    <col min="8666" max="8666" width="8" bestFit="1" customWidth="1"/>
    <col min="8667" max="8667" width="13.5" customWidth="1"/>
    <col min="8907" max="8907" width="46.6640625" customWidth="1"/>
    <col min="8908" max="8908" width="10.6640625" customWidth="1"/>
    <col min="8909" max="8909" width="9.83203125" customWidth="1"/>
    <col min="8910" max="8910" width="11.1640625" customWidth="1"/>
    <col min="8911" max="8911" width="9.83203125" customWidth="1"/>
    <col min="8912" max="8912" width="11.1640625" customWidth="1"/>
    <col min="8913" max="8913" width="9.83203125" customWidth="1"/>
    <col min="8914" max="8914" width="7.5" customWidth="1"/>
    <col min="8915" max="8917" width="8" customWidth="1"/>
    <col min="8918" max="8918" width="12.33203125" customWidth="1"/>
    <col min="8919" max="8919" width="8.1640625" customWidth="1"/>
    <col min="8920" max="8920" width="8" customWidth="1"/>
    <col min="8921" max="8921" width="7.5" bestFit="1" customWidth="1"/>
    <col min="8922" max="8922" width="8" bestFit="1" customWidth="1"/>
    <col min="8923" max="8923" width="13.5" customWidth="1"/>
    <col min="9163" max="9163" width="46.6640625" customWidth="1"/>
    <col min="9164" max="9164" width="10.6640625" customWidth="1"/>
    <col min="9165" max="9165" width="9.83203125" customWidth="1"/>
    <col min="9166" max="9166" width="11.1640625" customWidth="1"/>
    <col min="9167" max="9167" width="9.83203125" customWidth="1"/>
    <col min="9168" max="9168" width="11.1640625" customWidth="1"/>
    <col min="9169" max="9169" width="9.83203125" customWidth="1"/>
    <col min="9170" max="9170" width="7.5" customWidth="1"/>
    <col min="9171" max="9173" width="8" customWidth="1"/>
    <col min="9174" max="9174" width="12.33203125" customWidth="1"/>
    <col min="9175" max="9175" width="8.1640625" customWidth="1"/>
    <col min="9176" max="9176" width="8" customWidth="1"/>
    <col min="9177" max="9177" width="7.5" bestFit="1" customWidth="1"/>
    <col min="9178" max="9178" width="8" bestFit="1" customWidth="1"/>
    <col min="9179" max="9179" width="13.5" customWidth="1"/>
    <col min="9419" max="9419" width="46.6640625" customWidth="1"/>
    <col min="9420" max="9420" width="10.6640625" customWidth="1"/>
    <col min="9421" max="9421" width="9.83203125" customWidth="1"/>
    <col min="9422" max="9422" width="11.1640625" customWidth="1"/>
    <col min="9423" max="9423" width="9.83203125" customWidth="1"/>
    <col min="9424" max="9424" width="11.1640625" customWidth="1"/>
    <col min="9425" max="9425" width="9.83203125" customWidth="1"/>
    <col min="9426" max="9426" width="7.5" customWidth="1"/>
    <col min="9427" max="9429" width="8" customWidth="1"/>
    <col min="9430" max="9430" width="12.33203125" customWidth="1"/>
    <col min="9431" max="9431" width="8.1640625" customWidth="1"/>
    <col min="9432" max="9432" width="8" customWidth="1"/>
    <col min="9433" max="9433" width="7.5" bestFit="1" customWidth="1"/>
    <col min="9434" max="9434" width="8" bestFit="1" customWidth="1"/>
    <col min="9435" max="9435" width="13.5" customWidth="1"/>
    <col min="9675" max="9675" width="46.6640625" customWidth="1"/>
    <col min="9676" max="9676" width="10.6640625" customWidth="1"/>
    <col min="9677" max="9677" width="9.83203125" customWidth="1"/>
    <col min="9678" max="9678" width="11.1640625" customWidth="1"/>
    <col min="9679" max="9679" width="9.83203125" customWidth="1"/>
    <col min="9680" max="9680" width="11.1640625" customWidth="1"/>
    <col min="9681" max="9681" width="9.83203125" customWidth="1"/>
    <col min="9682" max="9682" width="7.5" customWidth="1"/>
    <col min="9683" max="9685" width="8" customWidth="1"/>
    <col min="9686" max="9686" width="12.33203125" customWidth="1"/>
    <col min="9687" max="9687" width="8.1640625" customWidth="1"/>
    <col min="9688" max="9688" width="8" customWidth="1"/>
    <col min="9689" max="9689" width="7.5" bestFit="1" customWidth="1"/>
    <col min="9690" max="9690" width="8" bestFit="1" customWidth="1"/>
    <col min="9691" max="9691" width="13.5" customWidth="1"/>
    <col min="9931" max="9931" width="46.6640625" customWidth="1"/>
    <col min="9932" max="9932" width="10.6640625" customWidth="1"/>
    <col min="9933" max="9933" width="9.83203125" customWidth="1"/>
    <col min="9934" max="9934" width="11.1640625" customWidth="1"/>
    <col min="9935" max="9935" width="9.83203125" customWidth="1"/>
    <col min="9936" max="9936" width="11.1640625" customWidth="1"/>
    <col min="9937" max="9937" width="9.83203125" customWidth="1"/>
    <col min="9938" max="9938" width="7.5" customWidth="1"/>
    <col min="9939" max="9941" width="8" customWidth="1"/>
    <col min="9942" max="9942" width="12.33203125" customWidth="1"/>
    <col min="9943" max="9943" width="8.1640625" customWidth="1"/>
    <col min="9944" max="9944" width="8" customWidth="1"/>
    <col min="9945" max="9945" width="7.5" bestFit="1" customWidth="1"/>
    <col min="9946" max="9946" width="8" bestFit="1" customWidth="1"/>
    <col min="9947" max="9947" width="13.5" customWidth="1"/>
    <col min="10187" max="10187" width="46.6640625" customWidth="1"/>
    <col min="10188" max="10188" width="10.6640625" customWidth="1"/>
    <col min="10189" max="10189" width="9.83203125" customWidth="1"/>
    <col min="10190" max="10190" width="11.1640625" customWidth="1"/>
    <col min="10191" max="10191" width="9.83203125" customWidth="1"/>
    <col min="10192" max="10192" width="11.1640625" customWidth="1"/>
    <col min="10193" max="10193" width="9.83203125" customWidth="1"/>
    <col min="10194" max="10194" width="7.5" customWidth="1"/>
    <col min="10195" max="10197" width="8" customWidth="1"/>
    <col min="10198" max="10198" width="12.33203125" customWidth="1"/>
    <col min="10199" max="10199" width="8.1640625" customWidth="1"/>
    <col min="10200" max="10200" width="8" customWidth="1"/>
    <col min="10201" max="10201" width="7.5" bestFit="1" customWidth="1"/>
    <col min="10202" max="10202" width="8" bestFit="1" customWidth="1"/>
    <col min="10203" max="10203" width="13.5" customWidth="1"/>
    <col min="10443" max="10443" width="46.6640625" customWidth="1"/>
    <col min="10444" max="10444" width="10.6640625" customWidth="1"/>
    <col min="10445" max="10445" width="9.83203125" customWidth="1"/>
    <col min="10446" max="10446" width="11.1640625" customWidth="1"/>
    <col min="10447" max="10447" width="9.83203125" customWidth="1"/>
    <col min="10448" max="10448" width="11.1640625" customWidth="1"/>
    <col min="10449" max="10449" width="9.83203125" customWidth="1"/>
    <col min="10450" max="10450" width="7.5" customWidth="1"/>
    <col min="10451" max="10453" width="8" customWidth="1"/>
    <col min="10454" max="10454" width="12.33203125" customWidth="1"/>
    <col min="10455" max="10455" width="8.1640625" customWidth="1"/>
    <col min="10456" max="10456" width="8" customWidth="1"/>
    <col min="10457" max="10457" width="7.5" bestFit="1" customWidth="1"/>
    <col min="10458" max="10458" width="8" bestFit="1" customWidth="1"/>
    <col min="10459" max="10459" width="13.5" customWidth="1"/>
    <col min="10699" max="10699" width="46.6640625" customWidth="1"/>
    <col min="10700" max="10700" width="10.6640625" customWidth="1"/>
    <col min="10701" max="10701" width="9.83203125" customWidth="1"/>
    <col min="10702" max="10702" width="11.1640625" customWidth="1"/>
    <col min="10703" max="10703" width="9.83203125" customWidth="1"/>
    <col min="10704" max="10704" width="11.1640625" customWidth="1"/>
    <col min="10705" max="10705" width="9.83203125" customWidth="1"/>
    <col min="10706" max="10706" width="7.5" customWidth="1"/>
    <col min="10707" max="10709" width="8" customWidth="1"/>
    <col min="10710" max="10710" width="12.33203125" customWidth="1"/>
    <col min="10711" max="10711" width="8.1640625" customWidth="1"/>
    <col min="10712" max="10712" width="8" customWidth="1"/>
    <col min="10713" max="10713" width="7.5" bestFit="1" customWidth="1"/>
    <col min="10714" max="10714" width="8" bestFit="1" customWidth="1"/>
    <col min="10715" max="10715" width="13.5" customWidth="1"/>
    <col min="10955" max="10955" width="46.6640625" customWidth="1"/>
    <col min="10956" max="10956" width="10.6640625" customWidth="1"/>
    <col min="10957" max="10957" width="9.83203125" customWidth="1"/>
    <col min="10958" max="10958" width="11.1640625" customWidth="1"/>
    <col min="10959" max="10959" width="9.83203125" customWidth="1"/>
    <col min="10960" max="10960" width="11.1640625" customWidth="1"/>
    <col min="10961" max="10961" width="9.83203125" customWidth="1"/>
    <col min="10962" max="10962" width="7.5" customWidth="1"/>
    <col min="10963" max="10965" width="8" customWidth="1"/>
    <col min="10966" max="10966" width="12.33203125" customWidth="1"/>
    <col min="10967" max="10967" width="8.1640625" customWidth="1"/>
    <col min="10968" max="10968" width="8" customWidth="1"/>
    <col min="10969" max="10969" width="7.5" bestFit="1" customWidth="1"/>
    <col min="10970" max="10970" width="8" bestFit="1" customWidth="1"/>
    <col min="10971" max="10971" width="13.5" customWidth="1"/>
    <col min="11211" max="11211" width="46.6640625" customWidth="1"/>
    <col min="11212" max="11212" width="10.6640625" customWidth="1"/>
    <col min="11213" max="11213" width="9.83203125" customWidth="1"/>
    <col min="11214" max="11214" width="11.1640625" customWidth="1"/>
    <col min="11215" max="11215" width="9.83203125" customWidth="1"/>
    <col min="11216" max="11216" width="11.1640625" customWidth="1"/>
    <col min="11217" max="11217" width="9.83203125" customWidth="1"/>
    <col min="11218" max="11218" width="7.5" customWidth="1"/>
    <col min="11219" max="11221" width="8" customWidth="1"/>
    <col min="11222" max="11222" width="12.33203125" customWidth="1"/>
    <col min="11223" max="11223" width="8.1640625" customWidth="1"/>
    <col min="11224" max="11224" width="8" customWidth="1"/>
    <col min="11225" max="11225" width="7.5" bestFit="1" customWidth="1"/>
    <col min="11226" max="11226" width="8" bestFit="1" customWidth="1"/>
    <col min="11227" max="11227" width="13.5" customWidth="1"/>
    <col min="11467" max="11467" width="46.6640625" customWidth="1"/>
    <col min="11468" max="11468" width="10.6640625" customWidth="1"/>
    <col min="11469" max="11469" width="9.83203125" customWidth="1"/>
    <col min="11470" max="11470" width="11.1640625" customWidth="1"/>
    <col min="11471" max="11471" width="9.83203125" customWidth="1"/>
    <col min="11472" max="11472" width="11.1640625" customWidth="1"/>
    <col min="11473" max="11473" width="9.83203125" customWidth="1"/>
    <col min="11474" max="11474" width="7.5" customWidth="1"/>
    <col min="11475" max="11477" width="8" customWidth="1"/>
    <col min="11478" max="11478" width="12.33203125" customWidth="1"/>
    <col min="11479" max="11479" width="8.1640625" customWidth="1"/>
    <col min="11480" max="11480" width="8" customWidth="1"/>
    <col min="11481" max="11481" width="7.5" bestFit="1" customWidth="1"/>
    <col min="11482" max="11482" width="8" bestFit="1" customWidth="1"/>
    <col min="11483" max="11483" width="13.5" customWidth="1"/>
    <col min="11723" max="11723" width="46.6640625" customWidth="1"/>
    <col min="11724" max="11724" width="10.6640625" customWidth="1"/>
    <col min="11725" max="11725" width="9.83203125" customWidth="1"/>
    <col min="11726" max="11726" width="11.1640625" customWidth="1"/>
    <col min="11727" max="11727" width="9.83203125" customWidth="1"/>
    <col min="11728" max="11728" width="11.1640625" customWidth="1"/>
    <col min="11729" max="11729" width="9.83203125" customWidth="1"/>
    <col min="11730" max="11730" width="7.5" customWidth="1"/>
    <col min="11731" max="11733" width="8" customWidth="1"/>
    <col min="11734" max="11734" width="12.33203125" customWidth="1"/>
    <col min="11735" max="11735" width="8.1640625" customWidth="1"/>
    <col min="11736" max="11736" width="8" customWidth="1"/>
    <col min="11737" max="11737" width="7.5" bestFit="1" customWidth="1"/>
    <col min="11738" max="11738" width="8" bestFit="1" customWidth="1"/>
    <col min="11739" max="11739" width="13.5" customWidth="1"/>
    <col min="11979" max="11979" width="46.6640625" customWidth="1"/>
    <col min="11980" max="11980" width="10.6640625" customWidth="1"/>
    <col min="11981" max="11981" width="9.83203125" customWidth="1"/>
    <col min="11982" max="11982" width="11.1640625" customWidth="1"/>
    <col min="11983" max="11983" width="9.83203125" customWidth="1"/>
    <col min="11984" max="11984" width="11.1640625" customWidth="1"/>
    <col min="11985" max="11985" width="9.83203125" customWidth="1"/>
    <col min="11986" max="11986" width="7.5" customWidth="1"/>
    <col min="11987" max="11989" width="8" customWidth="1"/>
    <col min="11990" max="11990" width="12.33203125" customWidth="1"/>
    <col min="11991" max="11991" width="8.1640625" customWidth="1"/>
    <col min="11992" max="11992" width="8" customWidth="1"/>
    <col min="11993" max="11993" width="7.5" bestFit="1" customWidth="1"/>
    <col min="11994" max="11994" width="8" bestFit="1" customWidth="1"/>
    <col min="11995" max="11995" width="13.5" customWidth="1"/>
    <col min="12235" max="12235" width="46.6640625" customWidth="1"/>
    <col min="12236" max="12236" width="10.6640625" customWidth="1"/>
    <col min="12237" max="12237" width="9.83203125" customWidth="1"/>
    <col min="12238" max="12238" width="11.1640625" customWidth="1"/>
    <col min="12239" max="12239" width="9.83203125" customWidth="1"/>
    <col min="12240" max="12240" width="11.1640625" customWidth="1"/>
    <col min="12241" max="12241" width="9.83203125" customWidth="1"/>
    <col min="12242" max="12242" width="7.5" customWidth="1"/>
    <col min="12243" max="12245" width="8" customWidth="1"/>
    <col min="12246" max="12246" width="12.33203125" customWidth="1"/>
    <col min="12247" max="12247" width="8.1640625" customWidth="1"/>
    <col min="12248" max="12248" width="8" customWidth="1"/>
    <col min="12249" max="12249" width="7.5" bestFit="1" customWidth="1"/>
    <col min="12250" max="12250" width="8" bestFit="1" customWidth="1"/>
    <col min="12251" max="12251" width="13.5" customWidth="1"/>
    <col min="12491" max="12491" width="46.6640625" customWidth="1"/>
    <col min="12492" max="12492" width="10.6640625" customWidth="1"/>
    <col min="12493" max="12493" width="9.83203125" customWidth="1"/>
    <col min="12494" max="12494" width="11.1640625" customWidth="1"/>
    <col min="12495" max="12495" width="9.83203125" customWidth="1"/>
    <col min="12496" max="12496" width="11.1640625" customWidth="1"/>
    <col min="12497" max="12497" width="9.83203125" customWidth="1"/>
    <col min="12498" max="12498" width="7.5" customWidth="1"/>
    <col min="12499" max="12501" width="8" customWidth="1"/>
    <col min="12502" max="12502" width="12.33203125" customWidth="1"/>
    <col min="12503" max="12503" width="8.1640625" customWidth="1"/>
    <col min="12504" max="12504" width="8" customWidth="1"/>
    <col min="12505" max="12505" width="7.5" bestFit="1" customWidth="1"/>
    <col min="12506" max="12506" width="8" bestFit="1" customWidth="1"/>
    <col min="12507" max="12507" width="13.5" customWidth="1"/>
    <col min="12747" max="12747" width="46.6640625" customWidth="1"/>
    <col min="12748" max="12748" width="10.6640625" customWidth="1"/>
    <col min="12749" max="12749" width="9.83203125" customWidth="1"/>
    <col min="12750" max="12750" width="11.1640625" customWidth="1"/>
    <col min="12751" max="12751" width="9.83203125" customWidth="1"/>
    <col min="12752" max="12752" width="11.1640625" customWidth="1"/>
    <col min="12753" max="12753" width="9.83203125" customWidth="1"/>
    <col min="12754" max="12754" width="7.5" customWidth="1"/>
    <col min="12755" max="12757" width="8" customWidth="1"/>
    <col min="12758" max="12758" width="12.33203125" customWidth="1"/>
    <col min="12759" max="12759" width="8.1640625" customWidth="1"/>
    <col min="12760" max="12760" width="8" customWidth="1"/>
    <col min="12761" max="12761" width="7.5" bestFit="1" customWidth="1"/>
    <col min="12762" max="12762" width="8" bestFit="1" customWidth="1"/>
    <col min="12763" max="12763" width="13.5" customWidth="1"/>
    <col min="13003" max="13003" width="46.6640625" customWidth="1"/>
    <col min="13004" max="13004" width="10.6640625" customWidth="1"/>
    <col min="13005" max="13005" width="9.83203125" customWidth="1"/>
    <col min="13006" max="13006" width="11.1640625" customWidth="1"/>
    <col min="13007" max="13007" width="9.83203125" customWidth="1"/>
    <col min="13008" max="13008" width="11.1640625" customWidth="1"/>
    <col min="13009" max="13009" width="9.83203125" customWidth="1"/>
    <col min="13010" max="13010" width="7.5" customWidth="1"/>
    <col min="13011" max="13013" width="8" customWidth="1"/>
    <col min="13014" max="13014" width="12.33203125" customWidth="1"/>
    <col min="13015" max="13015" width="8.1640625" customWidth="1"/>
    <col min="13016" max="13016" width="8" customWidth="1"/>
    <col min="13017" max="13017" width="7.5" bestFit="1" customWidth="1"/>
    <col min="13018" max="13018" width="8" bestFit="1" customWidth="1"/>
    <col min="13019" max="13019" width="13.5" customWidth="1"/>
    <col min="13259" max="13259" width="46.6640625" customWidth="1"/>
    <col min="13260" max="13260" width="10.6640625" customWidth="1"/>
    <col min="13261" max="13261" width="9.83203125" customWidth="1"/>
    <col min="13262" max="13262" width="11.1640625" customWidth="1"/>
    <col min="13263" max="13263" width="9.83203125" customWidth="1"/>
    <col min="13264" max="13264" width="11.1640625" customWidth="1"/>
    <col min="13265" max="13265" width="9.83203125" customWidth="1"/>
    <col min="13266" max="13266" width="7.5" customWidth="1"/>
    <col min="13267" max="13269" width="8" customWidth="1"/>
    <col min="13270" max="13270" width="12.33203125" customWidth="1"/>
    <col min="13271" max="13271" width="8.1640625" customWidth="1"/>
    <col min="13272" max="13272" width="8" customWidth="1"/>
    <col min="13273" max="13273" width="7.5" bestFit="1" customWidth="1"/>
    <col min="13274" max="13274" width="8" bestFit="1" customWidth="1"/>
    <col min="13275" max="13275" width="13.5" customWidth="1"/>
    <col min="13515" max="13515" width="46.6640625" customWidth="1"/>
    <col min="13516" max="13516" width="10.6640625" customWidth="1"/>
    <col min="13517" max="13517" width="9.83203125" customWidth="1"/>
    <col min="13518" max="13518" width="11.1640625" customWidth="1"/>
    <col min="13519" max="13519" width="9.83203125" customWidth="1"/>
    <col min="13520" max="13520" width="11.1640625" customWidth="1"/>
    <col min="13521" max="13521" width="9.83203125" customWidth="1"/>
    <col min="13522" max="13522" width="7.5" customWidth="1"/>
    <col min="13523" max="13525" width="8" customWidth="1"/>
    <col min="13526" max="13526" width="12.33203125" customWidth="1"/>
    <col min="13527" max="13527" width="8.1640625" customWidth="1"/>
    <col min="13528" max="13528" width="8" customWidth="1"/>
    <col min="13529" max="13529" width="7.5" bestFit="1" customWidth="1"/>
    <col min="13530" max="13530" width="8" bestFit="1" customWidth="1"/>
    <col min="13531" max="13531" width="13.5" customWidth="1"/>
    <col min="13771" max="13771" width="46.6640625" customWidth="1"/>
    <col min="13772" max="13772" width="10.6640625" customWidth="1"/>
    <col min="13773" max="13773" width="9.83203125" customWidth="1"/>
    <col min="13774" max="13774" width="11.1640625" customWidth="1"/>
    <col min="13775" max="13775" width="9.83203125" customWidth="1"/>
    <col min="13776" max="13776" width="11.1640625" customWidth="1"/>
    <col min="13777" max="13777" width="9.83203125" customWidth="1"/>
    <col min="13778" max="13778" width="7.5" customWidth="1"/>
    <col min="13779" max="13781" width="8" customWidth="1"/>
    <col min="13782" max="13782" width="12.33203125" customWidth="1"/>
    <col min="13783" max="13783" width="8.1640625" customWidth="1"/>
    <col min="13784" max="13784" width="8" customWidth="1"/>
    <col min="13785" max="13785" width="7.5" bestFit="1" customWidth="1"/>
    <col min="13786" max="13786" width="8" bestFit="1" customWidth="1"/>
    <col min="13787" max="13787" width="13.5" customWidth="1"/>
    <col min="14027" max="14027" width="46.6640625" customWidth="1"/>
    <col min="14028" max="14028" width="10.6640625" customWidth="1"/>
    <col min="14029" max="14029" width="9.83203125" customWidth="1"/>
    <col min="14030" max="14030" width="11.1640625" customWidth="1"/>
    <col min="14031" max="14031" width="9.83203125" customWidth="1"/>
    <col min="14032" max="14032" width="11.1640625" customWidth="1"/>
    <col min="14033" max="14033" width="9.83203125" customWidth="1"/>
    <col min="14034" max="14034" width="7.5" customWidth="1"/>
    <col min="14035" max="14037" width="8" customWidth="1"/>
    <col min="14038" max="14038" width="12.33203125" customWidth="1"/>
    <col min="14039" max="14039" width="8.1640625" customWidth="1"/>
    <col min="14040" max="14040" width="8" customWidth="1"/>
    <col min="14041" max="14041" width="7.5" bestFit="1" customWidth="1"/>
    <col min="14042" max="14042" width="8" bestFit="1" customWidth="1"/>
    <col min="14043" max="14043" width="13.5" customWidth="1"/>
    <col min="14283" max="14283" width="46.6640625" customWidth="1"/>
    <col min="14284" max="14284" width="10.6640625" customWidth="1"/>
    <col min="14285" max="14285" width="9.83203125" customWidth="1"/>
    <col min="14286" max="14286" width="11.1640625" customWidth="1"/>
    <col min="14287" max="14287" width="9.83203125" customWidth="1"/>
    <col min="14288" max="14288" width="11.1640625" customWidth="1"/>
    <col min="14289" max="14289" width="9.83203125" customWidth="1"/>
    <col min="14290" max="14290" width="7.5" customWidth="1"/>
    <col min="14291" max="14293" width="8" customWidth="1"/>
    <col min="14294" max="14294" width="12.33203125" customWidth="1"/>
    <col min="14295" max="14295" width="8.1640625" customWidth="1"/>
    <col min="14296" max="14296" width="8" customWidth="1"/>
    <col min="14297" max="14297" width="7.5" bestFit="1" customWidth="1"/>
    <col min="14298" max="14298" width="8" bestFit="1" customWidth="1"/>
    <col min="14299" max="14299" width="13.5" customWidth="1"/>
    <col min="14539" max="14539" width="46.6640625" customWidth="1"/>
    <col min="14540" max="14540" width="10.6640625" customWidth="1"/>
    <col min="14541" max="14541" width="9.83203125" customWidth="1"/>
    <col min="14542" max="14542" width="11.1640625" customWidth="1"/>
    <col min="14543" max="14543" width="9.83203125" customWidth="1"/>
    <col min="14544" max="14544" width="11.1640625" customWidth="1"/>
    <col min="14545" max="14545" width="9.83203125" customWidth="1"/>
    <col min="14546" max="14546" width="7.5" customWidth="1"/>
    <col min="14547" max="14549" width="8" customWidth="1"/>
    <col min="14550" max="14550" width="12.33203125" customWidth="1"/>
    <col min="14551" max="14551" width="8.1640625" customWidth="1"/>
    <col min="14552" max="14552" width="8" customWidth="1"/>
    <col min="14553" max="14553" width="7.5" bestFit="1" customWidth="1"/>
    <col min="14554" max="14554" width="8" bestFit="1" customWidth="1"/>
    <col min="14555" max="14555" width="13.5" customWidth="1"/>
    <col min="14795" max="14795" width="46.6640625" customWidth="1"/>
    <col min="14796" max="14796" width="10.6640625" customWidth="1"/>
    <col min="14797" max="14797" width="9.83203125" customWidth="1"/>
    <col min="14798" max="14798" width="11.1640625" customWidth="1"/>
    <col min="14799" max="14799" width="9.83203125" customWidth="1"/>
    <col min="14800" max="14800" width="11.1640625" customWidth="1"/>
    <col min="14801" max="14801" width="9.83203125" customWidth="1"/>
    <col min="14802" max="14802" width="7.5" customWidth="1"/>
    <col min="14803" max="14805" width="8" customWidth="1"/>
    <col min="14806" max="14806" width="12.33203125" customWidth="1"/>
    <col min="14807" max="14807" width="8.1640625" customWidth="1"/>
    <col min="14808" max="14808" width="8" customWidth="1"/>
    <col min="14809" max="14809" width="7.5" bestFit="1" customWidth="1"/>
    <col min="14810" max="14810" width="8" bestFit="1" customWidth="1"/>
    <col min="14811" max="14811" width="13.5" customWidth="1"/>
    <col min="15051" max="15051" width="46.6640625" customWidth="1"/>
    <col min="15052" max="15052" width="10.6640625" customWidth="1"/>
    <col min="15053" max="15053" width="9.83203125" customWidth="1"/>
    <col min="15054" max="15054" width="11.1640625" customWidth="1"/>
    <col min="15055" max="15055" width="9.83203125" customWidth="1"/>
    <col min="15056" max="15056" width="11.1640625" customWidth="1"/>
    <col min="15057" max="15057" width="9.83203125" customWidth="1"/>
    <col min="15058" max="15058" width="7.5" customWidth="1"/>
    <col min="15059" max="15061" width="8" customWidth="1"/>
    <col min="15062" max="15062" width="12.33203125" customWidth="1"/>
    <col min="15063" max="15063" width="8.1640625" customWidth="1"/>
    <col min="15064" max="15064" width="8" customWidth="1"/>
    <col min="15065" max="15065" width="7.5" bestFit="1" customWidth="1"/>
    <col min="15066" max="15066" width="8" bestFit="1" customWidth="1"/>
    <col min="15067" max="15067" width="13.5" customWidth="1"/>
    <col min="15307" max="15307" width="46.6640625" customWidth="1"/>
    <col min="15308" max="15308" width="10.6640625" customWidth="1"/>
    <col min="15309" max="15309" width="9.83203125" customWidth="1"/>
    <col min="15310" max="15310" width="11.1640625" customWidth="1"/>
    <col min="15311" max="15311" width="9.83203125" customWidth="1"/>
    <col min="15312" max="15312" width="11.1640625" customWidth="1"/>
    <col min="15313" max="15313" width="9.83203125" customWidth="1"/>
    <col min="15314" max="15314" width="7.5" customWidth="1"/>
    <col min="15315" max="15317" width="8" customWidth="1"/>
    <col min="15318" max="15318" width="12.33203125" customWidth="1"/>
    <col min="15319" max="15319" width="8.1640625" customWidth="1"/>
    <col min="15320" max="15320" width="8" customWidth="1"/>
    <col min="15321" max="15321" width="7.5" bestFit="1" customWidth="1"/>
    <col min="15322" max="15322" width="8" bestFit="1" customWidth="1"/>
    <col min="15323" max="15323" width="13.5" customWidth="1"/>
    <col min="15563" max="15563" width="46.6640625" customWidth="1"/>
    <col min="15564" max="15564" width="10.6640625" customWidth="1"/>
    <col min="15565" max="15565" width="9.83203125" customWidth="1"/>
    <col min="15566" max="15566" width="11.1640625" customWidth="1"/>
    <col min="15567" max="15567" width="9.83203125" customWidth="1"/>
    <col min="15568" max="15568" width="11.1640625" customWidth="1"/>
    <col min="15569" max="15569" width="9.83203125" customWidth="1"/>
    <col min="15570" max="15570" width="7.5" customWidth="1"/>
    <col min="15571" max="15573" width="8" customWidth="1"/>
    <col min="15574" max="15574" width="12.33203125" customWidth="1"/>
    <col min="15575" max="15575" width="8.1640625" customWidth="1"/>
    <col min="15576" max="15576" width="8" customWidth="1"/>
    <col min="15577" max="15577" width="7.5" bestFit="1" customWidth="1"/>
    <col min="15578" max="15578" width="8" bestFit="1" customWidth="1"/>
    <col min="15579" max="15579" width="13.5" customWidth="1"/>
    <col min="15819" max="15819" width="46.6640625" customWidth="1"/>
    <col min="15820" max="15820" width="10.6640625" customWidth="1"/>
    <col min="15821" max="15821" width="9.83203125" customWidth="1"/>
    <col min="15822" max="15822" width="11.1640625" customWidth="1"/>
    <col min="15823" max="15823" width="9.83203125" customWidth="1"/>
    <col min="15824" max="15824" width="11.1640625" customWidth="1"/>
    <col min="15825" max="15825" width="9.83203125" customWidth="1"/>
    <col min="15826" max="15826" width="7.5" customWidth="1"/>
    <col min="15827" max="15829" width="8" customWidth="1"/>
    <col min="15830" max="15830" width="12.33203125" customWidth="1"/>
    <col min="15831" max="15831" width="8.1640625" customWidth="1"/>
    <col min="15832" max="15832" width="8" customWidth="1"/>
    <col min="15833" max="15833" width="7.5" bestFit="1" customWidth="1"/>
    <col min="15834" max="15834" width="8" bestFit="1" customWidth="1"/>
    <col min="15835" max="15835" width="13.5" customWidth="1"/>
    <col min="16075" max="16075" width="46.6640625" customWidth="1"/>
    <col min="16076" max="16076" width="10.6640625" customWidth="1"/>
    <col min="16077" max="16077" width="9.83203125" customWidth="1"/>
    <col min="16078" max="16078" width="11.1640625" customWidth="1"/>
    <col min="16079" max="16079" width="9.83203125" customWidth="1"/>
    <col min="16080" max="16080" width="11.1640625" customWidth="1"/>
    <col min="16081" max="16081" width="9.83203125" customWidth="1"/>
    <col min="16082" max="16082" width="7.5" customWidth="1"/>
    <col min="16083" max="16085" width="8" customWidth="1"/>
    <col min="16086" max="16086" width="12.33203125" customWidth="1"/>
    <col min="16087" max="16087" width="8.1640625" customWidth="1"/>
    <col min="16088" max="16088" width="8" customWidth="1"/>
    <col min="16089" max="16089" width="7.5" bestFit="1" customWidth="1"/>
    <col min="16090" max="16090" width="8" bestFit="1" customWidth="1"/>
    <col min="16091" max="16091" width="13.5" customWidth="1"/>
  </cols>
  <sheetData>
    <row r="1" spans="1:26" x14ac:dyDescent="0.2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26" x14ac:dyDescent="0.2">
      <c r="A3" s="55"/>
      <c r="B3" s="55">
        <v>2010</v>
      </c>
      <c r="C3" s="55">
        <v>2011</v>
      </c>
      <c r="D3" s="55">
        <v>2012</v>
      </c>
      <c r="E3" s="55">
        <v>2013</v>
      </c>
      <c r="F3" s="55">
        <v>2014</v>
      </c>
      <c r="G3" s="55">
        <v>2015</v>
      </c>
      <c r="H3" s="55">
        <v>2016</v>
      </c>
      <c r="I3" s="55">
        <v>2017</v>
      </c>
      <c r="J3" s="55">
        <v>2018</v>
      </c>
      <c r="K3" s="55">
        <v>2019</v>
      </c>
      <c r="L3" s="55">
        <v>2020</v>
      </c>
      <c r="M3" s="55">
        <v>2021</v>
      </c>
      <c r="N3" s="55">
        <v>2022</v>
      </c>
      <c r="O3" s="55">
        <v>2023</v>
      </c>
    </row>
    <row r="4" spans="1:26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26" x14ac:dyDescent="0.2">
      <c r="A5" s="56" t="s">
        <v>47</v>
      </c>
      <c r="B5" s="96"/>
      <c r="C5" s="96"/>
      <c r="D5" s="97"/>
      <c r="E5" s="92"/>
      <c r="F5" s="92"/>
      <c r="G5" s="92"/>
      <c r="H5" s="92"/>
      <c r="I5" s="92"/>
      <c r="J5" s="95"/>
      <c r="K5" s="95"/>
      <c r="L5" s="95"/>
      <c r="M5" s="95"/>
      <c r="N5" s="95"/>
      <c r="O5" s="95"/>
    </row>
    <row r="6" spans="1:26" ht="20.5" customHeight="1" x14ac:dyDescent="0.2">
      <c r="A6" s="58" t="s">
        <v>48</v>
      </c>
      <c r="B6" s="98">
        <v>19.450360760724259</v>
      </c>
      <c r="C6" s="98">
        <v>20.688753030717024</v>
      </c>
      <c r="D6" s="98">
        <v>20.866123898211846</v>
      </c>
      <c r="E6" s="98">
        <v>27.569685945733603</v>
      </c>
      <c r="F6" s="98">
        <v>29.846333541141718</v>
      </c>
      <c r="G6" s="98">
        <v>34.456486710814325</v>
      </c>
      <c r="H6" s="98">
        <v>44.678781509262485</v>
      </c>
      <c r="I6" s="98">
        <v>48.728850724143577</v>
      </c>
      <c r="J6" s="98">
        <v>52.329800020832906</v>
      </c>
      <c r="K6" s="98">
        <v>56.779447150649489</v>
      </c>
      <c r="L6" s="98">
        <v>72.37506653232056</v>
      </c>
      <c r="M6" s="98">
        <v>73.291626176870977</v>
      </c>
      <c r="N6" s="98">
        <v>67.509985534345304</v>
      </c>
      <c r="O6" s="98">
        <v>73.506360093538603</v>
      </c>
    </row>
    <row r="7" spans="1:26" ht="29.25" customHeight="1" x14ac:dyDescent="0.2">
      <c r="A7" s="59" t="s">
        <v>49</v>
      </c>
      <c r="B7" s="98">
        <v>23.023466907930057</v>
      </c>
      <c r="C7" s="98">
        <v>23.619287626921956</v>
      </c>
      <c r="D7" s="98">
        <v>25.124774340076016</v>
      </c>
      <c r="E7" s="98">
        <v>31.768627864450156</v>
      </c>
      <c r="F7" s="98">
        <v>33.696499154777683</v>
      </c>
      <c r="G7" s="98">
        <v>37.626614957360196</v>
      </c>
      <c r="H7" s="98">
        <v>63.368979895424928</v>
      </c>
      <c r="I7" s="98">
        <v>66.528426408954928</v>
      </c>
      <c r="J7" s="98">
        <v>71.115810234621108</v>
      </c>
      <c r="K7" s="98">
        <v>75.999798063207507</v>
      </c>
      <c r="L7" s="98">
        <v>94.100002042236596</v>
      </c>
      <c r="M7" s="98">
        <v>95.724732552817756</v>
      </c>
      <c r="N7" s="98">
        <v>87.463499304974519</v>
      </c>
      <c r="O7" s="98">
        <v>96.063812750234504</v>
      </c>
    </row>
    <row r="8" spans="1:26" ht="16.5" customHeight="1" x14ac:dyDescent="0.2">
      <c r="A8" s="60" t="s">
        <v>50</v>
      </c>
      <c r="B8" s="99">
        <v>3.5731061472057992</v>
      </c>
      <c r="C8" s="99">
        <v>2.9305345962049301</v>
      </c>
      <c r="D8" s="99">
        <v>4.2586504418641713</v>
      </c>
      <c r="E8" s="99">
        <v>4.1989419187165495</v>
      </c>
      <c r="F8" s="99">
        <v>3.8501656136359625</v>
      </c>
      <c r="G8" s="99">
        <v>3.1701282465458696</v>
      </c>
      <c r="H8" s="99">
        <v>18.690198386162447</v>
      </c>
      <c r="I8" s="99">
        <v>17.799575684811355</v>
      </c>
      <c r="J8" s="99">
        <v>18.786010213788217</v>
      </c>
      <c r="K8" s="99">
        <v>19.220350912558015</v>
      </c>
      <c r="L8" s="99">
        <v>21.724935509916037</v>
      </c>
      <c r="M8" s="99">
        <v>22.433106375946782</v>
      </c>
      <c r="N8" s="99">
        <v>19.953513770629218</v>
      </c>
      <c r="O8" s="99">
        <v>22.557452656695901</v>
      </c>
    </row>
    <row r="9" spans="1:26" s="61" customFormat="1" x14ac:dyDescent="0.2">
      <c r="A9" s="60" t="s">
        <v>51</v>
      </c>
      <c r="B9" s="99">
        <v>6.1316526610644253</v>
      </c>
      <c r="C9" s="99">
        <v>4.4153957879448074</v>
      </c>
      <c r="D9" s="99">
        <v>5.2106382978723405</v>
      </c>
      <c r="E9" s="99">
        <v>6.1768262762168566</v>
      </c>
      <c r="F9" s="99">
        <v>6.9422775800711749</v>
      </c>
      <c r="G9" s="99">
        <v>8.2170164307792426</v>
      </c>
      <c r="H9" s="99">
        <v>8.3425898859982475</v>
      </c>
      <c r="I9" s="99">
        <v>8.7859375747273418</v>
      </c>
      <c r="J9" s="99">
        <v>9.0210615078829512</v>
      </c>
      <c r="K9" s="99">
        <v>10.368323124245991</v>
      </c>
      <c r="L9" s="99">
        <v>13.935344918038931</v>
      </c>
      <c r="M9" s="99">
        <v>15.12029464489218</v>
      </c>
      <c r="N9" s="99">
        <v>16.102830042400591</v>
      </c>
      <c r="O9" s="99">
        <v>13.318132397210009</v>
      </c>
    </row>
    <row r="10" spans="1:26" s="61" customFormat="1" x14ac:dyDescent="0.2">
      <c r="A10" s="60" t="s">
        <v>52</v>
      </c>
      <c r="B10" s="99">
        <v>12.935729108063192</v>
      </c>
      <c r="C10" s="99">
        <v>14.401412291138231</v>
      </c>
      <c r="D10" s="99">
        <v>14.270421267230995</v>
      </c>
      <c r="E10" s="99">
        <v>20.625600369887056</v>
      </c>
      <c r="F10" s="99">
        <v>21.755219097351677</v>
      </c>
      <c r="G10" s="99">
        <v>25.101487761522694</v>
      </c>
      <c r="H10" s="99">
        <v>29.386379866308204</v>
      </c>
      <c r="I10" s="99">
        <v>33.057463086355966</v>
      </c>
      <c r="J10" s="99">
        <v>36.656271040611784</v>
      </c>
      <c r="K10" s="99">
        <v>40.465194814764118</v>
      </c>
      <c r="L10" s="99">
        <v>53.236195231058147</v>
      </c>
      <c r="M10" s="99">
        <v>53.836170519128856</v>
      </c>
      <c r="N10" s="99">
        <v>48.013350479390382</v>
      </c>
      <c r="O10" s="99">
        <v>56.650174655991549</v>
      </c>
    </row>
    <row r="11" spans="1:26" s="61" customFormat="1" x14ac:dyDescent="0.2">
      <c r="A11" s="60" t="s">
        <v>53</v>
      </c>
      <c r="B11" s="99">
        <v>0.38297899159663867</v>
      </c>
      <c r="C11" s="99">
        <v>1.871944951633987</v>
      </c>
      <c r="D11" s="99">
        <v>1.3850643331085106</v>
      </c>
      <c r="E11" s="99">
        <v>0.76725929962969086</v>
      </c>
      <c r="F11" s="99">
        <v>1.1488368637188611</v>
      </c>
      <c r="G11" s="99">
        <v>1.137982518512384</v>
      </c>
      <c r="H11" s="99">
        <v>6.9498117569560254</v>
      </c>
      <c r="I11" s="99">
        <v>6.8854500630602669</v>
      </c>
      <c r="J11" s="99">
        <v>6.6524674723381567</v>
      </c>
      <c r="K11" s="99">
        <v>5.9459292116393874</v>
      </c>
      <c r="L11" s="99">
        <v>5.2035263832234824</v>
      </c>
      <c r="M11" s="99">
        <v>4.33516101284994</v>
      </c>
      <c r="N11" s="99">
        <v>3.3938050125543309</v>
      </c>
      <c r="O11" s="99">
        <v>3.5380530403370449</v>
      </c>
    </row>
    <row r="12" spans="1:26" x14ac:dyDescent="0.2">
      <c r="A12" s="58" t="s">
        <v>54</v>
      </c>
      <c r="B12" s="100">
        <v>16.508835255268995</v>
      </c>
      <c r="C12" s="100">
        <v>17.331946887343161</v>
      </c>
      <c r="D12" s="100">
        <v>18.529071709095167</v>
      </c>
      <c r="E12" s="100">
        <v>24.824542288603606</v>
      </c>
      <c r="F12" s="100">
        <v>25.605384710987639</v>
      </c>
      <c r="G12" s="100">
        <v>28.271616008068566</v>
      </c>
      <c r="H12" s="100">
        <v>48.076578252470654</v>
      </c>
      <c r="I12" s="100">
        <v>50.857038771167318</v>
      </c>
      <c r="J12" s="100">
        <v>55.442281254399994</v>
      </c>
      <c r="K12" s="100">
        <v>59.685545727322129</v>
      </c>
      <c r="L12" s="100">
        <v>74.961130740974198</v>
      </c>
      <c r="M12" s="100">
        <v>76.269276895075635</v>
      </c>
      <c r="N12" s="100">
        <v>67.966864250019597</v>
      </c>
      <c r="O12" s="100">
        <v>79.20762731268745</v>
      </c>
    </row>
    <row r="13" spans="1:26" ht="17.5" customHeight="1" x14ac:dyDescent="0.2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spans="1:26" ht="25.5" customHeight="1" x14ac:dyDescent="0.2">
      <c r="A14" s="58" t="s">
        <v>55</v>
      </c>
      <c r="B14" s="98">
        <v>694.37787915785611</v>
      </c>
      <c r="C14" s="98">
        <v>854.65238769892028</v>
      </c>
      <c r="D14" s="98">
        <v>980.70782321595675</v>
      </c>
      <c r="E14" s="98">
        <v>1393.3719276973763</v>
      </c>
      <c r="F14" s="98">
        <v>1677.3639450121645</v>
      </c>
      <c r="G14" s="98">
        <v>2118.0402381137565</v>
      </c>
      <c r="H14" s="98">
        <v>3056.9222308637391</v>
      </c>
      <c r="I14" s="98">
        <v>3749.1977747156066</v>
      </c>
      <c r="J14" s="98">
        <v>4344.9432957297549</v>
      </c>
      <c r="K14" s="98">
        <v>5288.4377076114943</v>
      </c>
      <c r="L14" s="98">
        <v>6953.0726417600363</v>
      </c>
      <c r="M14" s="98">
        <v>8021.0355687967594</v>
      </c>
      <c r="N14" s="98">
        <v>9259.6696158908017</v>
      </c>
      <c r="O14" s="98">
        <v>12021.965193298238</v>
      </c>
    </row>
    <row r="15" spans="1:26" ht="25.5" customHeight="1" x14ac:dyDescent="0.2">
      <c r="A15" s="62" t="s">
        <v>119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</row>
    <row r="16" spans="1:26" x14ac:dyDescent="0.2">
      <c r="A16" s="63" t="s">
        <v>56</v>
      </c>
      <c r="B16" s="91">
        <v>776.86185407999994</v>
      </c>
      <c r="C16" s="91">
        <v>984.74090899769249</v>
      </c>
      <c r="D16" s="91">
        <v>1062.2469999999998</v>
      </c>
      <c r="E16" s="91">
        <v>1555.6679999999999</v>
      </c>
      <c r="F16" s="91">
        <v>1760.784513483</v>
      </c>
      <c r="G16" s="91">
        <v>2064.4560000000001</v>
      </c>
      <c r="H16" s="91">
        <v>2452.6014481840548</v>
      </c>
      <c r="I16" s="91">
        <v>3010.0002838639998</v>
      </c>
      <c r="J16" s="91">
        <v>3462.1398687199994</v>
      </c>
      <c r="K16" s="91">
        <v>4085.4818454359993</v>
      </c>
      <c r="L16" s="91">
        <v>5259.1594503900005</v>
      </c>
      <c r="M16" s="91">
        <v>5835.8067567486742</v>
      </c>
      <c r="N16" s="91">
        <v>6150.5883094330002</v>
      </c>
      <c r="O16" s="91">
        <v>7330.4131334593603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2" x14ac:dyDescent="0.2">
      <c r="A17" s="63" t="s">
        <v>123</v>
      </c>
      <c r="B17" s="91">
        <v>0</v>
      </c>
      <c r="C17" s="91">
        <v>0</v>
      </c>
      <c r="D17" s="91">
        <v>0</v>
      </c>
      <c r="E17" s="91">
        <v>1544.36</v>
      </c>
      <c r="F17" s="91">
        <v>1752.88</v>
      </c>
      <c r="G17" s="91">
        <v>2059.3000000000002</v>
      </c>
      <c r="H17" s="91">
        <v>2354.8119999999999</v>
      </c>
      <c r="I17" s="91">
        <v>2830.826</v>
      </c>
      <c r="J17" s="91">
        <v>3261.3819999999996</v>
      </c>
      <c r="K17" s="91">
        <v>3885.7470000000003</v>
      </c>
      <c r="L17" s="91">
        <v>5046.3029999999999</v>
      </c>
      <c r="M17" s="91">
        <v>5685.4871058759991</v>
      </c>
      <c r="N17" s="91">
        <v>6059.9750000000004</v>
      </c>
      <c r="O17" s="91">
        <v>7199.6606836133606</v>
      </c>
    </row>
    <row r="18" spans="1:22" s="1" customFormat="1" x14ac:dyDescent="0.2">
      <c r="A18" s="65" t="s">
        <v>57</v>
      </c>
      <c r="B18" s="101">
        <v>461.80552915785603</v>
      </c>
      <c r="C18" s="101">
        <v>594.92234174692032</v>
      </c>
      <c r="D18" s="101">
        <v>670.70979955985683</v>
      </c>
      <c r="E18" s="101">
        <v>1042.4178426940919</v>
      </c>
      <c r="F18" s="101">
        <v>1222.6433132711643</v>
      </c>
      <c r="G18" s="101">
        <v>1542.9884527008001</v>
      </c>
      <c r="H18" s="101">
        <v>2010.6161104528073</v>
      </c>
      <c r="I18" s="101">
        <v>2543.4412098642279</v>
      </c>
      <c r="J18" s="101">
        <v>3043.5701845019967</v>
      </c>
      <c r="K18" s="101">
        <v>3768.9282450471296</v>
      </c>
      <c r="L18" s="101">
        <v>5114.4012758477566</v>
      </c>
      <c r="M18" s="101">
        <v>5891.8305016134618</v>
      </c>
      <c r="N18" s="101">
        <v>6585.511151753185</v>
      </c>
      <c r="O18" s="101">
        <v>9265.1360649874168</v>
      </c>
      <c r="P18" s="87"/>
      <c r="Q18" s="87"/>
      <c r="R18" s="87"/>
      <c r="S18" s="87"/>
      <c r="T18" s="87"/>
      <c r="U18" s="87"/>
      <c r="V18" s="87"/>
    </row>
    <row r="19" spans="1:22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22" s="1" customFormat="1" x14ac:dyDescent="0.2">
      <c r="A20" s="65" t="s">
        <v>58</v>
      </c>
      <c r="B20" s="78">
        <v>13.67235</v>
      </c>
      <c r="C20" s="78">
        <v>77.330045952000006</v>
      </c>
      <c r="D20" s="78">
        <v>65.098023656099997</v>
      </c>
      <c r="E20" s="78">
        <v>38.777285003284575</v>
      </c>
      <c r="F20" s="78">
        <v>64.564631740999999</v>
      </c>
      <c r="G20" s="78">
        <v>69.951785412956241</v>
      </c>
      <c r="H20" s="78">
        <v>475.50612041093132</v>
      </c>
      <c r="I20" s="78">
        <v>529.76652785185695</v>
      </c>
      <c r="J20" s="78">
        <v>552.35437422823713</v>
      </c>
      <c r="K20" s="78">
        <v>553.80384677209258</v>
      </c>
      <c r="L20" s="78">
        <v>499.90277963627994</v>
      </c>
      <c r="M20" s="78">
        <v>474.44002124629748</v>
      </c>
      <c r="N20" s="78">
        <v>465.49429552195204</v>
      </c>
      <c r="O20" s="78">
        <v>578.64857474712369</v>
      </c>
    </row>
    <row r="21" spans="1:22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</row>
    <row r="22" spans="1:22" x14ac:dyDescent="0.2">
      <c r="A22" s="62" t="s">
        <v>118</v>
      </c>
      <c r="B22" s="66"/>
      <c r="C22" s="64"/>
      <c r="D22" s="64"/>
      <c r="E22" s="64"/>
      <c r="F22" s="68"/>
      <c r="G22" s="68"/>
      <c r="H22" s="69"/>
      <c r="I22" s="84"/>
      <c r="J22" s="7"/>
      <c r="K22" s="7"/>
      <c r="L22" s="7"/>
      <c r="M22" s="88"/>
    </row>
    <row r="23" spans="1:22" s="1" customFormat="1" x14ac:dyDescent="0.2">
      <c r="A23" s="70" t="s">
        <v>59</v>
      </c>
      <c r="B23" s="78">
        <v>218.89999999999998</v>
      </c>
      <c r="C23" s="78">
        <v>182.4</v>
      </c>
      <c r="D23" s="78">
        <v>244.89999999999998</v>
      </c>
      <c r="E23" s="78">
        <v>312.17679999999996</v>
      </c>
      <c r="F23" s="78">
        <v>390.15600000000006</v>
      </c>
      <c r="G23" s="78">
        <v>505.09999999999997</v>
      </c>
      <c r="H23" s="78">
        <v>570.80000000000007</v>
      </c>
      <c r="I23" s="78">
        <v>675.99003699952164</v>
      </c>
      <c r="J23" s="78">
        <v>749.01873699952148</v>
      </c>
      <c r="K23" s="78">
        <v>965.7056157922716</v>
      </c>
      <c r="L23" s="78">
        <v>1338.768586276</v>
      </c>
      <c r="M23" s="78">
        <v>1654.765045937</v>
      </c>
      <c r="N23" s="78">
        <v>2208.6641686156649</v>
      </c>
      <c r="O23" s="78">
        <v>2178.1805535636968</v>
      </c>
    </row>
    <row r="24" spans="1:22" x14ac:dyDescent="0.2">
      <c r="A24" s="72" t="s">
        <v>60</v>
      </c>
      <c r="B24" s="79">
        <v>132.69999999999999</v>
      </c>
      <c r="C24" s="79">
        <v>105.2</v>
      </c>
      <c r="D24" s="79">
        <v>149.39999999999998</v>
      </c>
      <c r="E24" s="79">
        <v>117.52019999999997</v>
      </c>
      <c r="F24" s="79">
        <v>177.85600000000005</v>
      </c>
      <c r="G24" s="79">
        <v>182.09999999999997</v>
      </c>
      <c r="H24" s="79">
        <v>261.30000000000007</v>
      </c>
      <c r="I24" s="79">
        <v>270.3187369995216</v>
      </c>
      <c r="J24" s="79">
        <v>320.31873699952155</v>
      </c>
      <c r="K24" s="79">
        <v>473.18441579227158</v>
      </c>
      <c r="L24" s="79">
        <v>772.69439743499993</v>
      </c>
      <c r="M24" s="79">
        <v>1072.034945937</v>
      </c>
      <c r="N24" s="79">
        <v>1568.7051686156649</v>
      </c>
      <c r="O24" s="79">
        <v>1738.249364340697</v>
      </c>
    </row>
    <row r="25" spans="1:22" x14ac:dyDescent="0.2">
      <c r="A25" s="72" t="s">
        <v>61</v>
      </c>
      <c r="B25" s="79">
        <v>86.2</v>
      </c>
      <c r="C25" s="79">
        <v>77.2</v>
      </c>
      <c r="D25" s="79">
        <v>95.5</v>
      </c>
      <c r="E25" s="79">
        <v>194.6566</v>
      </c>
      <c r="F25" s="79">
        <v>212.3</v>
      </c>
      <c r="G25" s="79">
        <v>323</v>
      </c>
      <c r="H25" s="79">
        <v>309.5</v>
      </c>
      <c r="I25" s="79">
        <v>405.67129999999997</v>
      </c>
      <c r="J25" s="79">
        <v>428.7</v>
      </c>
      <c r="K25" s="79">
        <v>492.52120000000002</v>
      </c>
      <c r="L25" s="79">
        <v>566.07418884100002</v>
      </c>
      <c r="M25" s="79">
        <v>582.73009999999999</v>
      </c>
      <c r="N25" s="79">
        <v>639.95900000000006</v>
      </c>
      <c r="O25" s="79">
        <v>439.93118922299999</v>
      </c>
    </row>
    <row r="26" spans="1:22" x14ac:dyDescent="0.2">
      <c r="A26" s="72" t="s">
        <v>62</v>
      </c>
      <c r="B26" s="79">
        <v>368.23954916309185</v>
      </c>
      <c r="C26" s="79">
        <v>301.91628250799158</v>
      </c>
      <c r="D26" s="79">
        <v>387.8641559594264</v>
      </c>
      <c r="E26" s="79">
        <v>465.88175893773234</v>
      </c>
      <c r="F26" s="79">
        <v>561.88148676367996</v>
      </c>
      <c r="G26" s="79">
        <v>675.80332424056076</v>
      </c>
      <c r="H26" s="79">
        <v>696.27657877872048</v>
      </c>
      <c r="I26" s="79">
        <v>799.99104967179971</v>
      </c>
      <c r="J26" s="79">
        <v>852.02820194161416</v>
      </c>
      <c r="K26" s="79">
        <v>1046.8155679375589</v>
      </c>
      <c r="L26" s="79">
        <v>1376.661134441707</v>
      </c>
      <c r="M26" s="79">
        <v>1639.0303545334787</v>
      </c>
      <c r="N26" s="79">
        <v>2062.7987261603221</v>
      </c>
      <c r="O26" s="79">
        <v>1723.3382461837366</v>
      </c>
    </row>
    <row r="27" spans="1:22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22" x14ac:dyDescent="0.2">
      <c r="A28" s="62" t="s">
        <v>120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8"/>
    </row>
    <row r="29" spans="1:22" x14ac:dyDescent="0.2">
      <c r="A29" s="67" t="s">
        <v>63</v>
      </c>
      <c r="B29" s="79">
        <v>776.86185407999994</v>
      </c>
      <c r="C29" s="79">
        <v>984.74090899769249</v>
      </c>
      <c r="D29" s="79">
        <v>1062.2469999999998</v>
      </c>
      <c r="E29" s="79">
        <v>1555.6679999999999</v>
      </c>
      <c r="F29" s="79">
        <v>1760.784513483</v>
      </c>
      <c r="G29" s="79">
        <v>2064.4560000000001</v>
      </c>
      <c r="H29" s="79">
        <v>2452.6014481840548</v>
      </c>
      <c r="I29" s="79">
        <v>3010.0002838639998</v>
      </c>
      <c r="J29" s="79">
        <v>3462.1398687199994</v>
      </c>
      <c r="K29" s="79">
        <v>4085.4818454359993</v>
      </c>
      <c r="L29" s="79">
        <v>5259.1594503900005</v>
      </c>
      <c r="M29" s="79">
        <v>5835.8067567486742</v>
      </c>
      <c r="N29" s="79">
        <v>6150.5883094330002</v>
      </c>
      <c r="O29" s="79">
        <v>7330.4131334593603</v>
      </c>
    </row>
    <row r="30" spans="1:22" x14ac:dyDescent="0.2">
      <c r="A30" s="63" t="s">
        <v>64</v>
      </c>
      <c r="B30" s="79" t="s">
        <v>65</v>
      </c>
      <c r="C30" s="79" t="s">
        <v>65</v>
      </c>
      <c r="D30" s="79" t="s">
        <v>65</v>
      </c>
      <c r="E30" s="79" t="s">
        <v>65</v>
      </c>
      <c r="F30" s="79" t="s">
        <v>65</v>
      </c>
      <c r="G30" s="79" t="s">
        <v>65</v>
      </c>
      <c r="H30" s="79" t="s">
        <v>65</v>
      </c>
      <c r="I30" s="79" t="s">
        <v>65</v>
      </c>
      <c r="J30" s="79" t="s">
        <v>65</v>
      </c>
      <c r="K30" s="79" t="s">
        <v>65</v>
      </c>
      <c r="L30" s="79" t="s">
        <v>65</v>
      </c>
      <c r="M30" s="79" t="s">
        <v>65</v>
      </c>
      <c r="N30" s="79" t="s">
        <v>65</v>
      </c>
      <c r="O30" s="79" t="s">
        <v>65</v>
      </c>
    </row>
    <row r="31" spans="1:22" x14ac:dyDescent="0.2">
      <c r="A31" s="63" t="s">
        <v>66</v>
      </c>
      <c r="B31" s="79" t="s">
        <v>65</v>
      </c>
      <c r="C31" s="79" t="s">
        <v>65</v>
      </c>
      <c r="D31" s="79" t="s">
        <v>65</v>
      </c>
      <c r="E31" s="79" t="s">
        <v>65</v>
      </c>
      <c r="F31" s="79" t="s">
        <v>65</v>
      </c>
      <c r="G31" s="79" t="s">
        <v>65</v>
      </c>
      <c r="H31" s="79" t="s">
        <v>65</v>
      </c>
      <c r="I31" s="79" t="s">
        <v>65</v>
      </c>
      <c r="J31" s="79" t="s">
        <v>65</v>
      </c>
      <c r="K31" s="79" t="s">
        <v>65</v>
      </c>
      <c r="L31" s="79" t="s">
        <v>65</v>
      </c>
      <c r="M31" s="79" t="s">
        <v>65</v>
      </c>
      <c r="N31" s="79" t="s">
        <v>65</v>
      </c>
      <c r="O31" s="79" t="s">
        <v>65</v>
      </c>
    </row>
    <row r="32" spans="1:22" x14ac:dyDescent="0.2">
      <c r="A32" s="63" t="s">
        <v>67</v>
      </c>
      <c r="B32" s="79">
        <v>776.86185407999994</v>
      </c>
      <c r="C32" s="79">
        <v>984.74090899769249</v>
      </c>
      <c r="D32" s="79">
        <v>1062.2469999999998</v>
      </c>
      <c r="E32" s="79">
        <v>1555.6679999999999</v>
      </c>
      <c r="F32" s="79">
        <v>1760.784513483</v>
      </c>
      <c r="G32" s="79">
        <v>2064.4560000000001</v>
      </c>
      <c r="H32" s="79">
        <v>2452.6014481840548</v>
      </c>
      <c r="I32" s="79">
        <v>3010.0002838639998</v>
      </c>
      <c r="J32" s="79">
        <v>3462.1398687199994</v>
      </c>
      <c r="K32" s="79">
        <v>4085.4818454359993</v>
      </c>
      <c r="L32" s="79">
        <v>5259.1594503900005</v>
      </c>
      <c r="M32" s="102">
        <v>5835.8067567486742</v>
      </c>
      <c r="N32" s="102">
        <v>6150.5883094330002</v>
      </c>
      <c r="O32" s="79">
        <v>7330.4131334593603</v>
      </c>
    </row>
    <row r="33" spans="1:25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  <row r="34" spans="1:25" x14ac:dyDescent="0.2">
      <c r="A34" s="67" t="s">
        <v>68</v>
      </c>
      <c r="B34" s="79">
        <v>776.86185407999994</v>
      </c>
      <c r="C34" s="79">
        <v>984.74090899769249</v>
      </c>
      <c r="D34" s="79">
        <v>1062.2469999999998</v>
      </c>
      <c r="E34" s="79">
        <v>1555.6679999999999</v>
      </c>
      <c r="F34" s="79">
        <v>1760.784513483</v>
      </c>
      <c r="G34" s="79">
        <v>2064.4560000000001</v>
      </c>
      <c r="H34" s="79">
        <v>2452.6014481840548</v>
      </c>
      <c r="I34" s="79">
        <v>3010.0002838639998</v>
      </c>
      <c r="J34" s="79">
        <v>3462.1398687199994</v>
      </c>
      <c r="K34" s="79">
        <v>4085.4818454359993</v>
      </c>
      <c r="L34" s="79">
        <v>5259.1594503900005</v>
      </c>
      <c r="M34" s="79">
        <v>5835.8067567486751</v>
      </c>
      <c r="N34" s="79">
        <v>6150.5883094330002</v>
      </c>
      <c r="O34" s="79">
        <v>7330.4131334593612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2">
      <c r="A35" s="63" t="s">
        <v>69</v>
      </c>
      <c r="B35" s="79">
        <v>650.59101539999995</v>
      </c>
      <c r="C35" s="79">
        <v>833.0761018724719</v>
      </c>
      <c r="D35" s="79">
        <v>890.67</v>
      </c>
      <c r="E35" s="79">
        <v>939.04399999999987</v>
      </c>
      <c r="F35" s="79">
        <v>1108.6811085489999</v>
      </c>
      <c r="G35" s="79">
        <v>1369.8680000000002</v>
      </c>
      <c r="H35" s="79">
        <v>1744.3509093220755</v>
      </c>
      <c r="I35" s="79">
        <v>2257.5120131509998</v>
      </c>
      <c r="J35" s="79">
        <v>2680.5669381599996</v>
      </c>
      <c r="K35" s="79">
        <v>3199.5611276049995</v>
      </c>
      <c r="L35" s="79">
        <v>4190.2194503900009</v>
      </c>
      <c r="M35" s="79">
        <v>4331.6492145330003</v>
      </c>
      <c r="N35" s="79">
        <v>4633.6033094330005</v>
      </c>
      <c r="O35" s="79">
        <v>5627.2751944963611</v>
      </c>
    </row>
    <row r="36" spans="1:25" x14ac:dyDescent="0.2">
      <c r="A36" s="63" t="s">
        <v>70</v>
      </c>
      <c r="B36" s="79">
        <v>126.27083868</v>
      </c>
      <c r="C36" s="79">
        <v>151.66480712522059</v>
      </c>
      <c r="D36" s="79">
        <v>171.577</v>
      </c>
      <c r="E36" s="79">
        <v>216.62399999999997</v>
      </c>
      <c r="F36" s="79">
        <v>252.103404934</v>
      </c>
      <c r="G36" s="79">
        <v>294.58799999999997</v>
      </c>
      <c r="H36" s="79">
        <v>308.25053886197946</v>
      </c>
      <c r="I36" s="79">
        <v>352.48827071300002</v>
      </c>
      <c r="J36" s="79">
        <v>381.57293055999992</v>
      </c>
      <c r="K36" s="79">
        <v>485.92071783099999</v>
      </c>
      <c r="L36" s="79">
        <v>640.34</v>
      </c>
      <c r="M36" s="79">
        <v>813.40684014299984</v>
      </c>
      <c r="N36" s="79">
        <v>836.42</v>
      </c>
      <c r="O36" s="79">
        <v>917.04293900599987</v>
      </c>
    </row>
    <row r="37" spans="1:25" x14ac:dyDescent="0.2">
      <c r="A37" s="63" t="s">
        <v>71</v>
      </c>
      <c r="B37" s="103" t="s">
        <v>65</v>
      </c>
      <c r="C37" s="79" t="s">
        <v>65</v>
      </c>
      <c r="D37" s="79" t="s">
        <v>65</v>
      </c>
      <c r="E37" s="79" t="s">
        <v>65</v>
      </c>
      <c r="F37" s="79" t="s">
        <v>65</v>
      </c>
      <c r="G37" s="79" t="s">
        <v>65</v>
      </c>
      <c r="H37" s="79" t="s">
        <v>65</v>
      </c>
      <c r="I37" s="79" t="s">
        <v>65</v>
      </c>
      <c r="J37" s="79" t="s">
        <v>65</v>
      </c>
      <c r="K37" s="79" t="s">
        <v>65</v>
      </c>
      <c r="L37" s="79" t="s">
        <v>65</v>
      </c>
      <c r="M37" s="79" t="s">
        <v>65</v>
      </c>
      <c r="N37" s="79" t="s">
        <v>65</v>
      </c>
      <c r="O37" s="79" t="s">
        <v>65</v>
      </c>
    </row>
    <row r="38" spans="1:25" x14ac:dyDescent="0.2">
      <c r="A38" s="63" t="s">
        <v>17</v>
      </c>
      <c r="B38" s="103" t="s">
        <v>65</v>
      </c>
      <c r="C38" s="79" t="s">
        <v>65</v>
      </c>
      <c r="D38" s="79" t="s">
        <v>65</v>
      </c>
      <c r="E38" s="79">
        <v>400</v>
      </c>
      <c r="F38" s="79">
        <v>400</v>
      </c>
      <c r="G38" s="79">
        <v>400</v>
      </c>
      <c r="H38" s="79">
        <v>400</v>
      </c>
      <c r="I38" s="79">
        <v>400</v>
      </c>
      <c r="J38" s="79">
        <v>400</v>
      </c>
      <c r="K38" s="79">
        <v>400</v>
      </c>
      <c r="L38" s="79">
        <v>428.59999999999945</v>
      </c>
      <c r="M38" s="104">
        <v>690.75070207267515</v>
      </c>
      <c r="N38" s="79">
        <v>680.56500000000005</v>
      </c>
      <c r="O38" s="79">
        <v>786.09499995700003</v>
      </c>
    </row>
    <row r="39" spans="1:25" x14ac:dyDescent="0.2">
      <c r="A39" s="63" t="s">
        <v>72</v>
      </c>
      <c r="B39" s="103" t="s">
        <v>65</v>
      </c>
      <c r="C39" s="79" t="s">
        <v>65</v>
      </c>
      <c r="D39" s="79" t="s">
        <v>65</v>
      </c>
      <c r="E39" s="79" t="s">
        <v>65</v>
      </c>
      <c r="F39" s="79" t="s">
        <v>65</v>
      </c>
      <c r="G39" s="79" t="s">
        <v>65</v>
      </c>
      <c r="H39" s="79" t="s">
        <v>65</v>
      </c>
      <c r="I39" s="79" t="s">
        <v>65</v>
      </c>
      <c r="J39" s="79" t="s">
        <v>65</v>
      </c>
      <c r="K39" s="79" t="s">
        <v>65</v>
      </c>
      <c r="L39" s="79" t="s">
        <v>65</v>
      </c>
      <c r="M39" s="79" t="s">
        <v>65</v>
      </c>
      <c r="N39" s="79" t="s">
        <v>65</v>
      </c>
      <c r="O39" s="79" t="s">
        <v>65</v>
      </c>
    </row>
    <row r="40" spans="1:25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25" x14ac:dyDescent="0.2">
      <c r="A41" s="74" t="s">
        <v>73</v>
      </c>
      <c r="B41" s="66"/>
      <c r="C41" s="64"/>
      <c r="D41" s="64"/>
      <c r="E41" s="64"/>
      <c r="H41" s="54"/>
      <c r="I41" s="64"/>
      <c r="M41" s="88"/>
    </row>
    <row r="42" spans="1:25" x14ac:dyDescent="0.2">
      <c r="A42" s="67" t="s">
        <v>74</v>
      </c>
      <c r="B42" s="79">
        <v>776.86185407999994</v>
      </c>
      <c r="C42" s="79">
        <v>984.74090899769249</v>
      </c>
      <c r="D42" s="79">
        <v>1062.2469999999998</v>
      </c>
      <c r="E42" s="79">
        <v>1555.6679999999999</v>
      </c>
      <c r="F42" s="79">
        <v>1760.784513483</v>
      </c>
      <c r="G42" s="79">
        <v>2064.4560000000001</v>
      </c>
      <c r="H42" s="79">
        <v>2452.6014481840548</v>
      </c>
      <c r="I42" s="79">
        <v>3010.0002838639998</v>
      </c>
      <c r="J42" s="79">
        <v>3462.1398687199994</v>
      </c>
      <c r="K42" s="79">
        <v>4085.4818454359993</v>
      </c>
      <c r="L42" s="79">
        <v>5259.1594503900005</v>
      </c>
      <c r="M42" s="79">
        <v>5835.8067567486751</v>
      </c>
      <c r="N42" s="79">
        <v>6150.5883094330002</v>
      </c>
      <c r="O42" s="79">
        <v>7330.4131334593612</v>
      </c>
    </row>
    <row r="43" spans="1:25" x14ac:dyDescent="0.2">
      <c r="A43" s="63" t="s">
        <v>69</v>
      </c>
      <c r="B43" s="79">
        <v>650.59101539999995</v>
      </c>
      <c r="C43" s="79">
        <v>833.0761018724719</v>
      </c>
      <c r="D43" s="79">
        <v>890.67</v>
      </c>
      <c r="E43" s="79">
        <v>939.04399999999987</v>
      </c>
      <c r="F43" s="79">
        <v>1108.6811085489999</v>
      </c>
      <c r="G43" s="79">
        <v>1369.8680000000002</v>
      </c>
      <c r="H43" s="79">
        <v>1744.3509093220755</v>
      </c>
      <c r="I43" s="79">
        <v>2257.5120131509998</v>
      </c>
      <c r="J43" s="79">
        <v>2680.5669381599996</v>
      </c>
      <c r="K43" s="79">
        <v>3199.5611276049995</v>
      </c>
      <c r="L43" s="79">
        <v>4190.2194503900009</v>
      </c>
      <c r="M43" s="79">
        <v>4331.6492145330003</v>
      </c>
      <c r="N43" s="79">
        <v>4633.6033094330005</v>
      </c>
      <c r="O43" s="79">
        <v>5627.2751944963611</v>
      </c>
    </row>
    <row r="44" spans="1:25" x14ac:dyDescent="0.2">
      <c r="A44" s="63" t="s">
        <v>70</v>
      </c>
      <c r="B44" s="79">
        <v>126.27083868</v>
      </c>
      <c r="C44" s="79">
        <v>151.66480712522059</v>
      </c>
      <c r="D44" s="79">
        <v>171.577</v>
      </c>
      <c r="E44" s="79">
        <v>216.62399999999997</v>
      </c>
      <c r="F44" s="79">
        <v>252.103404934</v>
      </c>
      <c r="G44" s="79">
        <v>294.58799999999997</v>
      </c>
      <c r="H44" s="79">
        <v>308.25053886197946</v>
      </c>
      <c r="I44" s="79">
        <v>352.48827071300002</v>
      </c>
      <c r="J44" s="79">
        <v>381.57293055999992</v>
      </c>
      <c r="K44" s="79">
        <v>485.92071783099999</v>
      </c>
      <c r="L44" s="79">
        <v>640.34</v>
      </c>
      <c r="M44" s="79">
        <v>813.40684014299984</v>
      </c>
      <c r="N44" s="79">
        <v>836.42</v>
      </c>
      <c r="O44" s="79">
        <v>917.04293900599987</v>
      </c>
    </row>
    <row r="45" spans="1:25" x14ac:dyDescent="0.2">
      <c r="A45" s="63" t="s">
        <v>43</v>
      </c>
      <c r="B45" s="79" t="s">
        <v>65</v>
      </c>
      <c r="C45" s="79" t="s">
        <v>65</v>
      </c>
      <c r="D45" s="79" t="s">
        <v>65</v>
      </c>
      <c r="E45" s="79">
        <v>400</v>
      </c>
      <c r="F45" s="79">
        <v>400</v>
      </c>
      <c r="G45" s="79">
        <v>400</v>
      </c>
      <c r="H45" s="79">
        <v>400</v>
      </c>
      <c r="I45" s="79">
        <v>400</v>
      </c>
      <c r="J45" s="79">
        <v>400</v>
      </c>
      <c r="K45" s="79">
        <v>400</v>
      </c>
      <c r="L45" s="79">
        <v>428.59999999999945</v>
      </c>
      <c r="M45" s="79">
        <v>690.75070207267515</v>
      </c>
      <c r="N45" s="79">
        <v>680.56500000000005</v>
      </c>
      <c r="O45" s="79">
        <v>786.09499995700003</v>
      </c>
    </row>
    <row r="46" spans="1:25" x14ac:dyDescent="0.2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</row>
    <row r="47" spans="1:25" x14ac:dyDescent="0.2">
      <c r="A47" s="67" t="s">
        <v>75</v>
      </c>
      <c r="B47" s="79">
        <v>776.86185407999994</v>
      </c>
      <c r="C47" s="79">
        <v>984.74090899769249</v>
      </c>
      <c r="D47" s="79">
        <v>1062.2469999999998</v>
      </c>
      <c r="E47" s="79">
        <v>1555.6679999999999</v>
      </c>
      <c r="F47" s="79">
        <v>1760.784513483</v>
      </c>
      <c r="G47" s="79">
        <v>2064.4560000000001</v>
      </c>
      <c r="H47" s="79">
        <v>2452.6014481840548</v>
      </c>
      <c r="I47" s="79">
        <v>3010.0002838639998</v>
      </c>
      <c r="J47" s="79">
        <v>3462.1398687199994</v>
      </c>
      <c r="K47" s="79">
        <v>4085.4818454359993</v>
      </c>
      <c r="L47" s="79">
        <v>5259.1594503900005</v>
      </c>
      <c r="M47" s="79">
        <v>5835.8067567486751</v>
      </c>
      <c r="N47" s="79">
        <v>6150.5883094330002</v>
      </c>
      <c r="O47" s="79">
        <v>7330.4131334593603</v>
      </c>
    </row>
    <row r="48" spans="1:25" x14ac:dyDescent="0.2">
      <c r="A48" s="63" t="s">
        <v>64</v>
      </c>
      <c r="B48" s="79" t="s">
        <v>65</v>
      </c>
      <c r="C48" s="79" t="s">
        <v>65</v>
      </c>
      <c r="D48" s="79" t="s">
        <v>65</v>
      </c>
      <c r="E48" s="79" t="s">
        <v>65</v>
      </c>
      <c r="F48" s="79" t="s">
        <v>65</v>
      </c>
      <c r="G48" s="79" t="s">
        <v>65</v>
      </c>
      <c r="H48" s="79" t="s">
        <v>65</v>
      </c>
      <c r="I48" s="79" t="s">
        <v>65</v>
      </c>
      <c r="J48" s="79" t="s">
        <v>65</v>
      </c>
      <c r="K48" s="79" t="s">
        <v>65</v>
      </c>
      <c r="L48" s="79" t="s">
        <v>65</v>
      </c>
      <c r="M48" s="79" t="s">
        <v>65</v>
      </c>
      <c r="N48" s="79" t="s">
        <v>65</v>
      </c>
      <c r="O48" s="79" t="s">
        <v>65</v>
      </c>
    </row>
    <row r="49" spans="1:22" x14ac:dyDescent="0.2">
      <c r="A49" s="63" t="s">
        <v>66</v>
      </c>
      <c r="B49" s="79" t="s">
        <v>65</v>
      </c>
      <c r="C49" s="79" t="s">
        <v>65</v>
      </c>
      <c r="D49" s="79" t="s">
        <v>65</v>
      </c>
      <c r="E49" s="79" t="s">
        <v>65</v>
      </c>
      <c r="F49" s="79" t="s">
        <v>65</v>
      </c>
      <c r="G49" s="79" t="s">
        <v>65</v>
      </c>
      <c r="H49" s="79" t="s">
        <v>65</v>
      </c>
      <c r="I49" s="79" t="s">
        <v>65</v>
      </c>
      <c r="J49" s="79" t="s">
        <v>65</v>
      </c>
      <c r="K49" s="79" t="s">
        <v>65</v>
      </c>
      <c r="L49" s="79" t="s">
        <v>65</v>
      </c>
      <c r="M49" s="79" t="s">
        <v>65</v>
      </c>
      <c r="N49" s="79" t="s">
        <v>65</v>
      </c>
      <c r="O49" s="79" t="s">
        <v>65</v>
      </c>
    </row>
    <row r="50" spans="1:22" x14ac:dyDescent="0.2">
      <c r="A50" s="63" t="s">
        <v>67</v>
      </c>
      <c r="B50" s="79">
        <v>776.86185407999994</v>
      </c>
      <c r="C50" s="79">
        <v>984.74090899769249</v>
      </c>
      <c r="D50" s="79">
        <v>1062.2469999999998</v>
      </c>
      <c r="E50" s="79">
        <v>1555.6679999999999</v>
      </c>
      <c r="F50" s="79">
        <v>1760.784513483</v>
      </c>
      <c r="G50" s="79">
        <v>2064.4560000000001</v>
      </c>
      <c r="H50" s="79">
        <v>2452.6014481840548</v>
      </c>
      <c r="I50" s="79">
        <v>3010.0002838639998</v>
      </c>
      <c r="J50" s="79">
        <v>3462.1398687199994</v>
      </c>
      <c r="K50" s="79">
        <v>4085.4818454359993</v>
      </c>
      <c r="L50" s="79">
        <v>5259.1594503900005</v>
      </c>
      <c r="M50" s="79">
        <v>5835.8067567486751</v>
      </c>
      <c r="N50" s="79">
        <v>6150.5883094330002</v>
      </c>
      <c r="O50" s="79">
        <v>7330.4131334593603</v>
      </c>
    </row>
    <row r="51" spans="1:22" x14ac:dyDescent="0.2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</row>
    <row r="52" spans="1:22" x14ac:dyDescent="0.2">
      <c r="A52" s="67" t="s">
        <v>76</v>
      </c>
      <c r="B52" s="79">
        <v>776.86185407999994</v>
      </c>
      <c r="C52" s="79">
        <v>984.74090899769249</v>
      </c>
      <c r="D52" s="79">
        <v>1062.2469999999998</v>
      </c>
      <c r="E52" s="79">
        <v>1555.6679999999999</v>
      </c>
      <c r="F52" s="79">
        <v>1760.784513483</v>
      </c>
      <c r="G52" s="79">
        <v>2064.4560000000001</v>
      </c>
      <c r="H52" s="79">
        <v>2452.6014481840548</v>
      </c>
      <c r="I52" s="79">
        <v>3010.0002838639998</v>
      </c>
      <c r="J52" s="79">
        <v>3462.1398687179467</v>
      </c>
      <c r="K52" s="79">
        <v>4085.481845434997</v>
      </c>
      <c r="L52" s="79">
        <v>5259.1594503900005</v>
      </c>
      <c r="M52" s="79">
        <v>5835.8067567486751</v>
      </c>
      <c r="N52" s="79">
        <v>6150.5883094330002</v>
      </c>
      <c r="O52" s="79">
        <v>7330.4131334593612</v>
      </c>
      <c r="P52" s="89"/>
      <c r="Q52" s="86"/>
      <c r="R52" s="86"/>
      <c r="S52" s="86"/>
      <c r="T52" s="86"/>
      <c r="U52" s="86"/>
      <c r="V52" s="86"/>
    </row>
    <row r="53" spans="1:22" x14ac:dyDescent="0.2">
      <c r="A53" s="63" t="s">
        <v>77</v>
      </c>
      <c r="B53" s="79">
        <v>1.85</v>
      </c>
      <c r="C53" s="79">
        <v>2.99</v>
      </c>
      <c r="D53" s="79">
        <v>2.968</v>
      </c>
      <c r="E53" s="79">
        <v>2.956</v>
      </c>
      <c r="F53" s="79">
        <v>2.9790000000000001</v>
      </c>
      <c r="G53" s="79">
        <v>2.9800615377904411</v>
      </c>
      <c r="H53" s="79">
        <v>2.9202636946972542</v>
      </c>
      <c r="I53" s="79">
        <v>2.8005899802920933</v>
      </c>
      <c r="J53" s="79">
        <v>2.6811970782440988</v>
      </c>
      <c r="K53" s="79">
        <v>2.5624050233306703</v>
      </c>
      <c r="L53" s="79">
        <v>2.4427095803457788</v>
      </c>
      <c r="M53" s="79">
        <v>2.323529838979403</v>
      </c>
      <c r="N53" s="79">
        <v>4.377701770066178</v>
      </c>
      <c r="O53" s="79">
        <v>7.5355601414479914</v>
      </c>
    </row>
    <row r="54" spans="1:22" x14ac:dyDescent="0.2">
      <c r="A54" s="63" t="s">
        <v>78</v>
      </c>
      <c r="B54" s="79">
        <v>0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</row>
    <row r="55" spans="1:22" x14ac:dyDescent="0.2">
      <c r="A55" s="63" t="s">
        <v>79</v>
      </c>
      <c r="B55" s="79">
        <v>0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</row>
    <row r="56" spans="1:22" x14ac:dyDescent="0.2">
      <c r="A56" s="63" t="s">
        <v>80</v>
      </c>
      <c r="B56" s="79">
        <v>20.41</v>
      </c>
      <c r="C56" s="79">
        <v>28.6</v>
      </c>
      <c r="D56" s="79">
        <v>31.3</v>
      </c>
      <c r="E56" s="79">
        <v>56.804000000000002</v>
      </c>
      <c r="F56" s="79">
        <v>84.864999999999995</v>
      </c>
      <c r="G56" s="79">
        <v>117.13032776876561</v>
      </c>
      <c r="H56" s="79">
        <v>129.42542185545673</v>
      </c>
      <c r="I56" s="79">
        <v>157.85860208025781</v>
      </c>
      <c r="J56" s="79">
        <v>159.75845379231822</v>
      </c>
      <c r="K56" s="79">
        <v>194.68628328258797</v>
      </c>
      <c r="L56" s="79">
        <v>258.03897786108502</v>
      </c>
      <c r="M56" s="79">
        <v>333.29622613799364</v>
      </c>
      <c r="N56" s="79">
        <v>334.02578541155344</v>
      </c>
      <c r="O56" s="79">
        <v>347.05675076757666</v>
      </c>
    </row>
    <row r="57" spans="1:22" x14ac:dyDescent="0.2">
      <c r="A57" s="63" t="s">
        <v>81</v>
      </c>
      <c r="B57" s="79">
        <v>0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</row>
    <row r="58" spans="1:22" x14ac:dyDescent="0.2">
      <c r="A58" s="63" t="s">
        <v>82</v>
      </c>
      <c r="B58" s="79">
        <v>113.68</v>
      </c>
      <c r="C58" s="79">
        <v>118.28</v>
      </c>
      <c r="D58" s="79">
        <v>121.46599999999999</v>
      </c>
      <c r="E58" s="79">
        <v>122.669</v>
      </c>
      <c r="F58" s="79">
        <v>105.65900000000001</v>
      </c>
      <c r="G58" s="79">
        <v>92.169999601282782</v>
      </c>
      <c r="H58" s="79">
        <v>86.59282951814042</v>
      </c>
      <c r="I58" s="79">
        <v>95.720717369273785</v>
      </c>
      <c r="J58" s="79">
        <v>161.14134381538523</v>
      </c>
      <c r="K58" s="79">
        <v>278.02161467839164</v>
      </c>
      <c r="L58" s="79">
        <v>534.91598761446903</v>
      </c>
      <c r="M58" s="79">
        <v>657.42651424193582</v>
      </c>
      <c r="N58" s="79">
        <v>779.19062330640418</v>
      </c>
      <c r="O58" s="79">
        <v>1149.5446973006326</v>
      </c>
    </row>
    <row r="59" spans="1:22" x14ac:dyDescent="0.2">
      <c r="A59" s="63" t="s">
        <v>83</v>
      </c>
      <c r="B59" s="79">
        <v>0</v>
      </c>
      <c r="C59" s="79">
        <v>0</v>
      </c>
      <c r="D59" s="79">
        <v>4.74</v>
      </c>
      <c r="E59" s="79">
        <v>6.0049999999999999</v>
      </c>
      <c r="F59" s="79">
        <v>5.6429999999999998</v>
      </c>
      <c r="G59" s="79">
        <v>5.3354077834813172</v>
      </c>
      <c r="H59" s="79">
        <v>4.3711834091877959</v>
      </c>
      <c r="I59" s="79">
        <v>4.719103033362356</v>
      </c>
      <c r="J59" s="79">
        <v>4.43011960982526</v>
      </c>
      <c r="K59" s="79">
        <v>4.5317260152555034</v>
      </c>
      <c r="L59" s="79">
        <v>4.6543120713804633</v>
      </c>
      <c r="M59" s="79">
        <v>4.5657657514349763</v>
      </c>
      <c r="N59" s="79">
        <v>80.576181292189005</v>
      </c>
      <c r="O59" s="79">
        <v>91.210512835188752</v>
      </c>
    </row>
    <row r="60" spans="1:22" x14ac:dyDescent="0.2">
      <c r="A60" s="63" t="s">
        <v>84</v>
      </c>
      <c r="B60" s="79">
        <v>58.55</v>
      </c>
      <c r="C60" s="79">
        <v>61.66</v>
      </c>
      <c r="D60" s="79">
        <v>55.633000000000003</v>
      </c>
      <c r="E60" s="79">
        <v>45.124000000000002</v>
      </c>
      <c r="F60" s="79">
        <v>39.018000000000001</v>
      </c>
      <c r="G60" s="79">
        <v>38.656051430208031</v>
      </c>
      <c r="H60" s="79">
        <v>39.549137097717974</v>
      </c>
      <c r="I60" s="79">
        <v>48.727856160485487</v>
      </c>
      <c r="J60" s="79">
        <v>60.550833471842772</v>
      </c>
      <c r="K60" s="79">
        <v>115.92014475517666</v>
      </c>
      <c r="L60" s="79">
        <v>155.46055253554064</v>
      </c>
      <c r="M60" s="79">
        <v>193.06100531788434</v>
      </c>
      <c r="N60" s="79">
        <v>255.00394018761622</v>
      </c>
      <c r="O60" s="79">
        <v>295.98799323067561</v>
      </c>
    </row>
    <row r="61" spans="1:22" x14ac:dyDescent="0.2">
      <c r="A61" s="63" t="s">
        <v>85</v>
      </c>
      <c r="B61" s="79">
        <v>36.65</v>
      </c>
      <c r="C61" s="79">
        <v>44.68</v>
      </c>
      <c r="D61" s="79">
        <v>44.637999999999998</v>
      </c>
      <c r="E61" s="79">
        <v>45.951000000000001</v>
      </c>
      <c r="F61" s="79">
        <v>48.750999999999998</v>
      </c>
      <c r="G61" s="79">
        <v>52.720939941597877</v>
      </c>
      <c r="H61" s="79">
        <v>54.449703907610498</v>
      </c>
      <c r="I61" s="79">
        <v>57.199742624329275</v>
      </c>
      <c r="J61" s="79">
        <v>60.028628811542106</v>
      </c>
      <c r="K61" s="79">
        <v>63.206251294635194</v>
      </c>
      <c r="L61" s="79">
        <v>65.588688351215552</v>
      </c>
      <c r="M61" s="79">
        <v>71.100516844177264</v>
      </c>
      <c r="N61" s="79">
        <v>71.418771030021887</v>
      </c>
      <c r="O61" s="79">
        <v>69.197383615537049</v>
      </c>
    </row>
    <row r="62" spans="1:22" x14ac:dyDescent="0.2">
      <c r="A62" s="63" t="s">
        <v>86</v>
      </c>
      <c r="B62" s="79">
        <v>0.35</v>
      </c>
      <c r="C62" s="79">
        <v>0.35</v>
      </c>
      <c r="D62" s="79">
        <v>0.34899999999999998</v>
      </c>
      <c r="E62" s="79">
        <v>0.34599999999999997</v>
      </c>
      <c r="F62" s="79">
        <v>0.36699999999999999</v>
      </c>
      <c r="G62" s="79">
        <v>0.31664433860966584</v>
      </c>
      <c r="H62" s="79">
        <v>0.3049360596060558</v>
      </c>
      <c r="I62" s="79">
        <v>0.3227604201447431</v>
      </c>
      <c r="J62" s="79">
        <v>0.31528188856692357</v>
      </c>
      <c r="K62" s="79">
        <v>0.30872674674807077</v>
      </c>
      <c r="L62" s="79">
        <v>0.3285266596519168</v>
      </c>
      <c r="M62" s="79">
        <v>9.5573001857054543E-2</v>
      </c>
      <c r="N62" s="79">
        <v>9.093115993361818E-2</v>
      </c>
      <c r="O62" s="79">
        <v>9.2240493639139956E-2</v>
      </c>
    </row>
    <row r="63" spans="1:22" x14ac:dyDescent="0.2">
      <c r="A63" s="63" t="s">
        <v>87</v>
      </c>
      <c r="B63" s="79">
        <v>0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</row>
    <row r="64" spans="1:22" x14ac:dyDescent="0.2">
      <c r="A64" s="63" t="s">
        <v>88</v>
      </c>
      <c r="B64" s="79">
        <v>44.9</v>
      </c>
      <c r="C64" s="79">
        <v>44.28</v>
      </c>
      <c r="D64" s="79">
        <v>42.686</v>
      </c>
      <c r="E64" s="79">
        <v>41.445</v>
      </c>
      <c r="F64" s="79">
        <v>40.697000000000003</v>
      </c>
      <c r="G64" s="79">
        <v>43.846682885535387</v>
      </c>
      <c r="H64" s="79">
        <v>46.108882365245535</v>
      </c>
      <c r="I64" s="79">
        <v>52.213716936004282</v>
      </c>
      <c r="J64" s="79">
        <v>56.461234984329081</v>
      </c>
      <c r="K64" s="79">
        <v>64.551691490401453</v>
      </c>
      <c r="L64" s="79">
        <v>73.979717958824921</v>
      </c>
      <c r="M64" s="79">
        <v>77.711293848600789</v>
      </c>
      <c r="N64" s="79">
        <v>75.994785805661024</v>
      </c>
      <c r="O64" s="79">
        <v>78.132686474722576</v>
      </c>
    </row>
    <row r="65" spans="1:22" x14ac:dyDescent="0.2">
      <c r="A65" s="63" t="s">
        <v>89</v>
      </c>
      <c r="B65" s="79">
        <v>376.12</v>
      </c>
      <c r="C65" s="79">
        <v>512.79999999999995</v>
      </c>
      <c r="D65" s="79">
        <v>552.30799999999999</v>
      </c>
      <c r="E65" s="79">
        <v>587.88599999999997</v>
      </c>
      <c r="F65" s="79">
        <v>723.35103988882838</v>
      </c>
      <c r="G65" s="79">
        <v>977.47371848477349</v>
      </c>
      <c r="H65" s="79">
        <v>1260.3349058131903</v>
      </c>
      <c r="I65" s="79">
        <v>1709.0613221008546</v>
      </c>
      <c r="J65" s="79">
        <v>1933.7095550549557</v>
      </c>
      <c r="K65" s="79">
        <v>2223.54489471652</v>
      </c>
      <c r="L65" s="79">
        <v>2837.0851477690699</v>
      </c>
      <c r="M65" s="79">
        <v>2830.4974886160753</v>
      </c>
      <c r="N65" s="79">
        <v>2843.5158891527794</v>
      </c>
      <c r="O65" s="79">
        <v>3139.7704621257776</v>
      </c>
    </row>
    <row r="66" spans="1:22" x14ac:dyDescent="0.2">
      <c r="A66" s="63" t="s">
        <v>90</v>
      </c>
      <c r="B66" s="79"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</row>
    <row r="67" spans="1:22" x14ac:dyDescent="0.2">
      <c r="A67" s="63" t="s">
        <v>91</v>
      </c>
      <c r="B67" s="79">
        <v>124.35185408</v>
      </c>
      <c r="C67" s="79">
        <v>171.10090899769244</v>
      </c>
      <c r="D67" s="79">
        <v>206.15899999999988</v>
      </c>
      <c r="E67" s="79">
        <v>646.48199999999997</v>
      </c>
      <c r="F67" s="79">
        <v>709.45447359417153</v>
      </c>
      <c r="G67" s="79">
        <v>733.82616622795547</v>
      </c>
      <c r="H67" s="79">
        <v>828.54418446320244</v>
      </c>
      <c r="I67" s="79">
        <v>881.37587315899555</v>
      </c>
      <c r="J67" s="79">
        <v>1013.7723340599999</v>
      </c>
      <c r="K67" s="79">
        <v>1124.4099856712601</v>
      </c>
      <c r="L67" s="79">
        <v>1310.8722712705514</v>
      </c>
      <c r="M67" s="79">
        <v>1642.5728773671067</v>
      </c>
      <c r="N67" s="79">
        <v>1678.2707848785237</v>
      </c>
      <c r="O67" s="79">
        <v>2118.966747036</v>
      </c>
    </row>
    <row r="68" spans="1:22" x14ac:dyDescent="0.2">
      <c r="A68" s="63" t="s">
        <v>92</v>
      </c>
      <c r="B68" s="79">
        <v>0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0</v>
      </c>
      <c r="J68" s="79">
        <v>9.2908861509374141</v>
      </c>
      <c r="K68" s="79">
        <v>13.738121760690014</v>
      </c>
      <c r="L68" s="79">
        <v>15.792558717865969</v>
      </c>
      <c r="M68" s="79">
        <v>23.155965782629728</v>
      </c>
      <c r="N68" s="79">
        <v>28.122915438251745</v>
      </c>
      <c r="O68" s="79">
        <v>32.918099438163296</v>
      </c>
    </row>
    <row r="69" spans="1:22" x14ac:dyDescent="0.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</row>
    <row r="70" spans="1:22" x14ac:dyDescent="0.2">
      <c r="A70" s="67" t="s">
        <v>93</v>
      </c>
      <c r="B70" s="79">
        <v>776.86185407999994</v>
      </c>
      <c r="C70" s="79">
        <v>984.74090899769249</v>
      </c>
      <c r="D70" s="79">
        <v>1088.7729755406574</v>
      </c>
      <c r="E70" s="79">
        <v>1600.1587168605342</v>
      </c>
      <c r="F70" s="79">
        <v>1819.6461023844638</v>
      </c>
      <c r="G70" s="79">
        <v>2125.9000926269541</v>
      </c>
      <c r="H70" s="79">
        <v>2523.3404836278719</v>
      </c>
      <c r="I70" s="79">
        <v>3083.2435499605513</v>
      </c>
      <c r="J70" s="79">
        <v>3544.2869838304973</v>
      </c>
      <c r="K70" s="79">
        <v>4174.1944576306414</v>
      </c>
      <c r="L70" s="79">
        <v>5373.610207332842</v>
      </c>
      <c r="M70" s="79">
        <v>5835.8067567486751</v>
      </c>
      <c r="N70" s="79">
        <v>6150.5883094330002</v>
      </c>
      <c r="O70" s="79">
        <v>7330.4131334593612</v>
      </c>
      <c r="P70" s="83"/>
      <c r="Q70" s="83"/>
      <c r="R70" s="83"/>
      <c r="S70" s="83"/>
      <c r="T70" s="83"/>
      <c r="U70" s="83"/>
      <c r="V70" s="83"/>
    </row>
    <row r="71" spans="1:22" x14ac:dyDescent="0.2">
      <c r="A71" s="63" t="s">
        <v>94</v>
      </c>
      <c r="B71" s="79">
        <v>776.86185407999994</v>
      </c>
      <c r="C71" s="79">
        <v>984.74090899769249</v>
      </c>
      <c r="D71" s="79">
        <v>1062.2469999999998</v>
      </c>
      <c r="E71" s="79">
        <v>1555.6679999999999</v>
      </c>
      <c r="F71" s="79">
        <v>1760.784513483</v>
      </c>
      <c r="G71" s="79">
        <v>2064.4560000000001</v>
      </c>
      <c r="H71" s="79">
        <v>2443.0437462540549</v>
      </c>
      <c r="I71" s="79">
        <v>2986.8325851540044</v>
      </c>
      <c r="J71" s="79">
        <v>3434.4427497682032</v>
      </c>
      <c r="K71" s="79">
        <v>3852.9751462449972</v>
      </c>
      <c r="L71" s="79">
        <v>4951.7594503900009</v>
      </c>
      <c r="M71" s="79">
        <v>5602.3744864787277</v>
      </c>
      <c r="N71" s="79">
        <v>5904.5647770556798</v>
      </c>
      <c r="O71" s="79">
        <v>7037.1966081209866</v>
      </c>
      <c r="P71" s="7"/>
    </row>
    <row r="72" spans="1:22" x14ac:dyDescent="0.2">
      <c r="A72" s="63" t="s">
        <v>95</v>
      </c>
      <c r="B72" s="79" t="s">
        <v>65</v>
      </c>
      <c r="C72" s="79" t="s">
        <v>65</v>
      </c>
      <c r="D72" s="79" t="s">
        <v>65</v>
      </c>
      <c r="E72" s="79" t="s">
        <v>65</v>
      </c>
      <c r="F72" s="79" t="s">
        <v>65</v>
      </c>
      <c r="G72" s="79" t="s">
        <v>65</v>
      </c>
      <c r="H72" s="79">
        <v>9.5577019300000003</v>
      </c>
      <c r="I72" s="79">
        <v>23.16769871</v>
      </c>
      <c r="J72" s="79">
        <v>27.697118949743526</v>
      </c>
      <c r="K72" s="79">
        <v>232.50669919000001</v>
      </c>
      <c r="L72" s="79">
        <v>307.39999999999998</v>
      </c>
      <c r="M72" s="79">
        <v>233.432270269947</v>
      </c>
      <c r="N72" s="79">
        <v>246.02353237732001</v>
      </c>
      <c r="O72" s="79">
        <v>293.21652533837448</v>
      </c>
      <c r="P72" s="7"/>
    </row>
    <row r="73" spans="1:22" x14ac:dyDescent="0.2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</row>
    <row r="74" spans="1:22" x14ac:dyDescent="0.2">
      <c r="A74" s="67" t="s">
        <v>96</v>
      </c>
      <c r="B74" s="79">
        <v>9.8105169590322365</v>
      </c>
      <c r="C74" s="79">
        <v>15.59</v>
      </c>
      <c r="D74" s="79">
        <v>17.33785218004078</v>
      </c>
      <c r="E74" s="79">
        <v>19.256217706971285</v>
      </c>
      <c r="F74" s="79">
        <v>19.909273987783543</v>
      </c>
      <c r="G74" s="79">
        <v>21.324474312352251</v>
      </c>
      <c r="H74" s="79">
        <v>27.255022288474549</v>
      </c>
      <c r="I74" s="79">
        <v>28.770882017490926</v>
      </c>
      <c r="J74" s="79">
        <v>30.58435646050113</v>
      </c>
      <c r="K74" s="79">
        <v>32.552208724601719</v>
      </c>
      <c r="L74" s="79">
        <v>53.406197743903569</v>
      </c>
      <c r="M74" s="79">
        <v>406.84138978477415</v>
      </c>
      <c r="N74" s="79">
        <v>94.915962314701559</v>
      </c>
      <c r="O74" s="79">
        <v>157.73416871842906</v>
      </c>
    </row>
    <row r="75" spans="1:22" x14ac:dyDescent="0.2">
      <c r="A75" s="63" t="s">
        <v>97</v>
      </c>
      <c r="B75" s="103" t="s">
        <v>65</v>
      </c>
      <c r="C75" s="79" t="s">
        <v>65</v>
      </c>
      <c r="D75" s="79" t="s">
        <v>65</v>
      </c>
      <c r="E75" s="79" t="s">
        <v>65</v>
      </c>
      <c r="F75" s="79" t="s">
        <v>65</v>
      </c>
      <c r="G75" s="79" t="s">
        <v>65</v>
      </c>
      <c r="H75" s="79" t="s">
        <v>65</v>
      </c>
      <c r="I75" s="79" t="s">
        <v>65</v>
      </c>
      <c r="J75" s="79" t="s">
        <v>65</v>
      </c>
      <c r="K75" s="79" t="s">
        <v>65</v>
      </c>
      <c r="L75" s="79" t="s">
        <v>65</v>
      </c>
      <c r="M75" s="79" t="s">
        <v>65</v>
      </c>
      <c r="N75" s="79" t="s">
        <v>65</v>
      </c>
      <c r="O75" s="79" t="s">
        <v>65</v>
      </c>
    </row>
    <row r="76" spans="1:22" x14ac:dyDescent="0.2">
      <c r="A76" s="63" t="s">
        <v>98</v>
      </c>
      <c r="B76" s="103" t="s">
        <v>65</v>
      </c>
      <c r="C76" s="79" t="s">
        <v>65</v>
      </c>
      <c r="D76" s="79" t="s">
        <v>65</v>
      </c>
      <c r="E76" s="79" t="s">
        <v>65</v>
      </c>
      <c r="F76" s="79" t="s">
        <v>65</v>
      </c>
      <c r="G76" s="79" t="s">
        <v>65</v>
      </c>
      <c r="H76" s="79" t="s">
        <v>65</v>
      </c>
      <c r="I76" s="79" t="s">
        <v>65</v>
      </c>
      <c r="J76" s="79" t="s">
        <v>65</v>
      </c>
      <c r="K76" s="79" t="s">
        <v>65</v>
      </c>
      <c r="L76" s="79" t="s">
        <v>65</v>
      </c>
      <c r="M76" s="79" t="s">
        <v>65</v>
      </c>
      <c r="N76" s="79" t="s">
        <v>65</v>
      </c>
      <c r="O76" s="79" t="s">
        <v>65</v>
      </c>
    </row>
    <row r="77" spans="1:22" x14ac:dyDescent="0.2">
      <c r="A77" s="63" t="s">
        <v>121</v>
      </c>
      <c r="B77" s="79">
        <v>9.8105169590322365</v>
      </c>
      <c r="C77" s="79">
        <v>15.59</v>
      </c>
      <c r="D77" s="79">
        <v>17.33785218004078</v>
      </c>
      <c r="E77" s="79">
        <v>19.256217706971285</v>
      </c>
      <c r="F77" s="79">
        <v>19.909273987783543</v>
      </c>
      <c r="G77" s="104">
        <v>21.324474312352251</v>
      </c>
      <c r="H77" s="79">
        <v>27.255022288474549</v>
      </c>
      <c r="I77" s="79">
        <v>28.770882017490926</v>
      </c>
      <c r="J77" s="79">
        <v>30.58435646050113</v>
      </c>
      <c r="K77" s="79">
        <v>32.552208724601719</v>
      </c>
      <c r="L77" s="79">
        <v>53.406197743903569</v>
      </c>
      <c r="M77" s="79">
        <v>406.84138978477415</v>
      </c>
      <c r="N77" s="79">
        <v>94.915962314701559</v>
      </c>
      <c r="O77" s="79">
        <v>157.73416871842906</v>
      </c>
    </row>
    <row r="78" spans="1:22" x14ac:dyDescent="0.2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</row>
    <row r="79" spans="1:22" x14ac:dyDescent="0.2">
      <c r="A79" s="67" t="s">
        <v>99</v>
      </c>
      <c r="B79" s="79">
        <v>7.8297906001537312</v>
      </c>
      <c r="C79" s="79">
        <v>8.09</v>
      </c>
      <c r="D79" s="79">
        <v>9.1881233606167427</v>
      </c>
      <c r="E79" s="79">
        <v>25.234499153563082</v>
      </c>
      <c r="F79" s="79">
        <v>38.952314913680262</v>
      </c>
      <c r="G79" s="79">
        <v>40.119618314601531</v>
      </c>
      <c r="H79" s="79">
        <v>43.484013155342566</v>
      </c>
      <c r="I79" s="79">
        <v>44.472384079055914</v>
      </c>
      <c r="J79" s="79">
        <v>51.562758652049389</v>
      </c>
      <c r="K79" s="79">
        <v>56.160403471043054</v>
      </c>
      <c r="L79" s="79">
        <v>61.044559198938309</v>
      </c>
      <c r="M79" s="79">
        <v>61.313828738618035</v>
      </c>
      <c r="N79" s="79">
        <v>86.764331786680117</v>
      </c>
      <c r="O79" s="79">
        <v>111.10965049822471</v>
      </c>
    </row>
    <row r="80" spans="1:22" x14ac:dyDescent="0.2">
      <c r="A80" s="63" t="s">
        <v>100</v>
      </c>
      <c r="B80" s="79" t="s">
        <v>65</v>
      </c>
      <c r="C80" s="79" t="s">
        <v>65</v>
      </c>
      <c r="D80" s="79" t="s">
        <v>65</v>
      </c>
      <c r="E80" s="79" t="s">
        <v>65</v>
      </c>
      <c r="F80" s="79" t="s">
        <v>65</v>
      </c>
      <c r="G80" s="79" t="s">
        <v>65</v>
      </c>
      <c r="H80" s="79" t="s">
        <v>65</v>
      </c>
      <c r="I80" s="79" t="s">
        <v>65</v>
      </c>
      <c r="J80" s="79" t="s">
        <v>65</v>
      </c>
      <c r="K80" s="79" t="s">
        <v>65</v>
      </c>
      <c r="L80" s="79" t="s">
        <v>65</v>
      </c>
      <c r="M80" s="79" t="s">
        <v>65</v>
      </c>
      <c r="N80" s="79" t="s">
        <v>65</v>
      </c>
      <c r="O80" s="79" t="s">
        <v>65</v>
      </c>
    </row>
    <row r="81" spans="1:25" x14ac:dyDescent="0.2">
      <c r="A81" s="63" t="s">
        <v>101</v>
      </c>
      <c r="B81" s="79" t="s">
        <v>65</v>
      </c>
      <c r="C81" s="79" t="s">
        <v>65</v>
      </c>
      <c r="D81" s="79" t="s">
        <v>65</v>
      </c>
      <c r="E81" s="79" t="s">
        <v>65</v>
      </c>
      <c r="F81" s="79" t="s">
        <v>65</v>
      </c>
      <c r="G81" s="79" t="s">
        <v>65</v>
      </c>
      <c r="H81" s="79" t="s">
        <v>65</v>
      </c>
      <c r="I81" s="79" t="s">
        <v>65</v>
      </c>
      <c r="J81" s="79" t="s">
        <v>65</v>
      </c>
      <c r="K81" s="79" t="s">
        <v>65</v>
      </c>
      <c r="L81" s="79" t="s">
        <v>65</v>
      </c>
      <c r="M81" s="79" t="s">
        <v>65</v>
      </c>
      <c r="N81" s="79" t="s">
        <v>65</v>
      </c>
      <c r="O81" s="79" t="s">
        <v>65</v>
      </c>
    </row>
    <row r="82" spans="1:25" x14ac:dyDescent="0.2">
      <c r="A82" s="63" t="s">
        <v>122</v>
      </c>
      <c r="B82" s="79">
        <v>7.8297906001537312</v>
      </c>
      <c r="C82" s="79">
        <v>8.09</v>
      </c>
      <c r="D82" s="79">
        <v>9.1881233606167427</v>
      </c>
      <c r="E82" s="79">
        <v>25.234499153563082</v>
      </c>
      <c r="F82" s="79">
        <v>38.952314913680262</v>
      </c>
      <c r="G82" s="79">
        <v>40.119618314601531</v>
      </c>
      <c r="H82" s="79">
        <v>43.484013155342566</v>
      </c>
      <c r="I82" s="79">
        <v>44.472384079055914</v>
      </c>
      <c r="J82" s="79">
        <v>51.562758652049389</v>
      </c>
      <c r="K82" s="79">
        <v>56.160403471043054</v>
      </c>
      <c r="L82" s="79">
        <v>61.044559198938309</v>
      </c>
      <c r="M82" s="79">
        <v>61.313828738618035</v>
      </c>
      <c r="N82" s="79">
        <v>86.764331786680117</v>
      </c>
      <c r="O82" s="79">
        <v>111.10965049822471</v>
      </c>
    </row>
    <row r="83" spans="1:25" x14ac:dyDescent="0.2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</row>
    <row r="84" spans="1:25" s="1" customFormat="1" x14ac:dyDescent="0.2">
      <c r="A84" s="74" t="s">
        <v>102</v>
      </c>
      <c r="B84" s="105">
        <v>127.55988945524702</v>
      </c>
      <c r="C84" s="105">
        <v>121.06038416922567</v>
      </c>
      <c r="D84" s="105">
        <v>200.15657076761602</v>
      </c>
      <c r="E84" s="105">
        <v>212.21452457193442</v>
      </c>
      <c r="F84" s="105">
        <v>216.37930748634111</v>
      </c>
      <c r="G84" s="105">
        <v>194.86778331517459</v>
      </c>
      <c r="H84" s="105">
        <v>1278.7833735812346</v>
      </c>
      <c r="I84" s="105">
        <v>1369.4993531893856</v>
      </c>
      <c r="J84" s="105">
        <v>1559.8024280508355</v>
      </c>
      <c r="K84" s="105">
        <v>1790.1834839956534</v>
      </c>
      <c r="L84" s="105">
        <v>2087.1145544376336</v>
      </c>
      <c r="M84" s="105">
        <v>2455.0791617836157</v>
      </c>
      <c r="N84" s="105">
        <v>2736.8239487795036</v>
      </c>
      <c r="O84" s="105">
        <v>3689.2713820026147</v>
      </c>
    </row>
    <row r="85" spans="1:25" x14ac:dyDescent="0.2">
      <c r="A85" s="67" t="s">
        <v>103</v>
      </c>
      <c r="B85" s="79">
        <v>214.58472446000002</v>
      </c>
      <c r="C85" s="79">
        <v>200.38432646580003</v>
      </c>
      <c r="D85" s="79">
        <v>317.00105912827519</v>
      </c>
      <c r="E85" s="79">
        <v>316.70154854463061</v>
      </c>
      <c r="F85" s="79">
        <v>311.61772981915129</v>
      </c>
      <c r="G85" s="79">
        <v>260.72519451946999</v>
      </c>
      <c r="H85" s="79">
        <v>1559.8929789002318</v>
      </c>
      <c r="I85" s="79">
        <v>1620.7150477331702</v>
      </c>
      <c r="J85" s="79">
        <v>1774.3156379239767</v>
      </c>
      <c r="K85" s="79">
        <v>1940.5416204128746</v>
      </c>
      <c r="L85" s="79">
        <v>2146.1883104191411</v>
      </c>
      <c r="M85" s="79">
        <v>2431.7345104829787</v>
      </c>
      <c r="N85" s="79">
        <v>2556.0775764320429</v>
      </c>
      <c r="O85" s="79">
        <v>2918.8868033709182</v>
      </c>
      <c r="P85" s="81"/>
      <c r="Q85" s="81"/>
      <c r="R85" s="81"/>
      <c r="S85" s="81"/>
      <c r="T85" s="81"/>
      <c r="U85" s="81"/>
      <c r="V85" s="81"/>
      <c r="W85" s="81"/>
      <c r="X85" s="81"/>
      <c r="Y85" s="81"/>
    </row>
    <row r="86" spans="1:25" x14ac:dyDescent="0.2">
      <c r="A86" s="63" t="s">
        <v>104</v>
      </c>
      <c r="B86" s="79">
        <v>176.1711746</v>
      </c>
      <c r="C86" s="79">
        <v>80.153730586320023</v>
      </c>
      <c r="D86" s="79">
        <v>126.80042365131008</v>
      </c>
      <c r="E86" s="79">
        <v>126.68061941785226</v>
      </c>
      <c r="F86" s="79">
        <v>124.64709192766053</v>
      </c>
      <c r="G86" s="79">
        <v>104.29007780778801</v>
      </c>
      <c r="H86" s="79">
        <v>216.63073514827744</v>
      </c>
      <c r="I86" s="79">
        <v>196.00118672817746</v>
      </c>
      <c r="J86" s="79">
        <v>179.47570721898356</v>
      </c>
      <c r="K86" s="79">
        <v>174.13926285788159</v>
      </c>
      <c r="L86" s="79">
        <v>253.57983440414807</v>
      </c>
      <c r="M86" s="79">
        <v>299.44151432798571</v>
      </c>
      <c r="N86" s="79">
        <v>269.07336900127785</v>
      </c>
      <c r="O86" s="79">
        <v>309.21813013398742</v>
      </c>
    </row>
    <row r="87" spans="1:25" x14ac:dyDescent="0.2">
      <c r="A87" s="63" t="s">
        <v>105</v>
      </c>
      <c r="B87" s="79">
        <v>38.413549860000003</v>
      </c>
      <c r="C87" s="79">
        <v>120.23059587948001</v>
      </c>
      <c r="D87" s="79">
        <v>190.20063547696512</v>
      </c>
      <c r="E87" s="79">
        <v>190.02092912677836</v>
      </c>
      <c r="F87" s="79">
        <v>186.97063789149078</v>
      </c>
      <c r="G87" s="79">
        <v>156.43511671168199</v>
      </c>
      <c r="H87" s="79">
        <v>1343.2622437519544</v>
      </c>
      <c r="I87" s="79">
        <v>1424.7138610049929</v>
      </c>
      <c r="J87" s="79">
        <v>1594.8399307049931</v>
      </c>
      <c r="K87" s="79">
        <v>1766.4023575549932</v>
      </c>
      <c r="L87" s="79">
        <v>1892.6084760149929</v>
      </c>
      <c r="M87" s="79">
        <v>2132.292996154993</v>
      </c>
      <c r="N87" s="79">
        <v>2287.0042074307648</v>
      </c>
      <c r="O87" s="79">
        <v>2609.6686732369308</v>
      </c>
    </row>
    <row r="88" spans="1:25" x14ac:dyDescent="0.2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</row>
    <row r="89" spans="1:25" x14ac:dyDescent="0.2">
      <c r="A89" s="67" t="s">
        <v>75</v>
      </c>
      <c r="B89" s="79">
        <v>214.58472445999999</v>
      </c>
      <c r="C89" s="79">
        <v>200.38432646580003</v>
      </c>
      <c r="D89" s="79">
        <v>317.00105912827519</v>
      </c>
      <c r="E89" s="79">
        <v>316.70154854463061</v>
      </c>
      <c r="F89" s="79">
        <v>311.61772981915129</v>
      </c>
      <c r="G89" s="79">
        <v>260.72519451946999</v>
      </c>
      <c r="H89" s="79">
        <v>1559.8929789002318</v>
      </c>
      <c r="I89" s="79">
        <v>1620.7150477331702</v>
      </c>
      <c r="J89" s="79">
        <v>1774.3156379239765</v>
      </c>
      <c r="K89" s="79">
        <v>1940.5416204128746</v>
      </c>
      <c r="L89" s="79">
        <v>2146.1883104191406</v>
      </c>
      <c r="M89" s="79">
        <v>2431.7345104829787</v>
      </c>
      <c r="N89" s="79">
        <v>2557.0775764320429</v>
      </c>
      <c r="O89" s="79">
        <v>2918.8868033709182</v>
      </c>
      <c r="P89" s="90"/>
      <c r="Q89" s="90"/>
      <c r="R89" s="90"/>
      <c r="S89" s="90"/>
      <c r="T89" s="90"/>
      <c r="U89" s="90"/>
      <c r="V89" s="90"/>
      <c r="W89" s="90"/>
      <c r="X89" s="90"/>
    </row>
    <row r="90" spans="1:25" x14ac:dyDescent="0.2">
      <c r="A90" s="63" t="s">
        <v>64</v>
      </c>
      <c r="B90" s="79">
        <v>0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119.7457124854794</v>
      </c>
      <c r="I90" s="79">
        <v>106.13292948407253</v>
      </c>
      <c r="J90" s="79">
        <v>151.08890983941563</v>
      </c>
      <c r="K90" s="79">
        <v>156.31658781932049</v>
      </c>
      <c r="L90" s="79">
        <v>152.06759802203916</v>
      </c>
      <c r="M90" s="79">
        <v>215.92272992534151</v>
      </c>
      <c r="N90" s="79">
        <v>188.01496824884478</v>
      </c>
      <c r="O90" s="79">
        <v>260.23270783597161</v>
      </c>
    </row>
    <row r="91" spans="1:25" x14ac:dyDescent="0.2">
      <c r="A91" s="63" t="s">
        <v>66</v>
      </c>
      <c r="B91" s="79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1</v>
      </c>
      <c r="O91" s="79">
        <v>0</v>
      </c>
    </row>
    <row r="92" spans="1:25" x14ac:dyDescent="0.2">
      <c r="A92" s="63" t="s">
        <v>67</v>
      </c>
      <c r="B92" s="79">
        <v>214.58472445999999</v>
      </c>
      <c r="C92" s="79">
        <v>200.38432646580003</v>
      </c>
      <c r="D92" s="79">
        <v>317.00105912827519</v>
      </c>
      <c r="E92" s="79">
        <v>316.70154854463061</v>
      </c>
      <c r="F92" s="79">
        <v>311.61772981915129</v>
      </c>
      <c r="G92" s="79">
        <v>260.72519451946999</v>
      </c>
      <c r="H92" s="79">
        <v>1440.1472664147525</v>
      </c>
      <c r="I92" s="79">
        <v>1514.5821182490977</v>
      </c>
      <c r="J92" s="79">
        <v>1623.2267280845608</v>
      </c>
      <c r="K92" s="79">
        <v>1784.2250325935543</v>
      </c>
      <c r="L92" s="79">
        <v>1994.1207123971017</v>
      </c>
      <c r="M92" s="79">
        <v>2215.8117805576371</v>
      </c>
      <c r="N92" s="79">
        <v>2368.0626081831979</v>
      </c>
      <c r="O92" s="79">
        <v>2658.6540955349465</v>
      </c>
    </row>
    <row r="93" spans="1:25" x14ac:dyDescent="0.2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</row>
    <row r="94" spans="1:25" x14ac:dyDescent="0.2">
      <c r="A94" s="67" t="s">
        <v>106</v>
      </c>
      <c r="B94" s="66"/>
      <c r="C94" s="64"/>
      <c r="D94" s="64"/>
      <c r="E94" s="64"/>
      <c r="H94" s="73"/>
      <c r="I94" s="64"/>
      <c r="J94" s="57"/>
      <c r="M94" s="88"/>
    </row>
    <row r="95" spans="1:25" x14ac:dyDescent="0.2">
      <c r="A95" s="63" t="s">
        <v>107</v>
      </c>
      <c r="B95" s="79">
        <v>214.58472445999999</v>
      </c>
      <c r="C95" s="79">
        <v>200.38432646580003</v>
      </c>
      <c r="D95" s="79">
        <v>317.00105912827519</v>
      </c>
      <c r="E95" s="79">
        <v>316.70154854463061</v>
      </c>
      <c r="F95" s="79">
        <v>311.61772981915129</v>
      </c>
      <c r="G95" s="79">
        <v>260.72519451946999</v>
      </c>
      <c r="H95" s="79">
        <v>1559.8929789002318</v>
      </c>
      <c r="I95" s="79">
        <v>1620.7150477331702</v>
      </c>
      <c r="J95" s="79">
        <v>1774.3156379239765</v>
      </c>
      <c r="K95" s="79">
        <v>1940.5416204128746</v>
      </c>
      <c r="L95" s="79">
        <v>2146.1883104191406</v>
      </c>
      <c r="M95" s="79">
        <v>2431.7345104829787</v>
      </c>
      <c r="N95" s="79">
        <v>2557.0775764320429</v>
      </c>
      <c r="O95" s="79">
        <v>2918.8868033709182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x14ac:dyDescent="0.2">
      <c r="A96" s="63" t="s">
        <v>108</v>
      </c>
      <c r="B96" s="79" t="s">
        <v>65</v>
      </c>
      <c r="C96" s="79" t="s">
        <v>65</v>
      </c>
      <c r="D96" s="79" t="s">
        <v>65</v>
      </c>
      <c r="E96" s="79" t="s">
        <v>65</v>
      </c>
      <c r="F96" s="79" t="s">
        <v>65</v>
      </c>
      <c r="G96" s="79" t="s">
        <v>65</v>
      </c>
      <c r="H96" s="79" t="s">
        <v>65</v>
      </c>
      <c r="I96" s="79" t="s">
        <v>65</v>
      </c>
      <c r="J96" s="79" t="s">
        <v>65</v>
      </c>
      <c r="K96" s="79" t="s">
        <v>65</v>
      </c>
      <c r="L96" s="79" t="s">
        <v>65</v>
      </c>
      <c r="M96" s="79" t="s">
        <v>65</v>
      </c>
      <c r="N96" s="79" t="s">
        <v>65</v>
      </c>
      <c r="O96" s="79" t="s">
        <v>65</v>
      </c>
    </row>
    <row r="97" spans="1:15" x14ac:dyDescent="0.2">
      <c r="A97" s="63" t="s">
        <v>109</v>
      </c>
      <c r="B97" s="79" t="s">
        <v>65</v>
      </c>
      <c r="C97" s="79" t="s">
        <v>65</v>
      </c>
      <c r="D97" s="79" t="s">
        <v>65</v>
      </c>
      <c r="E97" s="79" t="s">
        <v>65</v>
      </c>
      <c r="F97" s="79" t="s">
        <v>65</v>
      </c>
      <c r="G97" s="79" t="s">
        <v>65</v>
      </c>
      <c r="H97" s="79" t="s">
        <v>65</v>
      </c>
      <c r="I97" s="79" t="s">
        <v>65</v>
      </c>
      <c r="J97" s="79" t="s">
        <v>65</v>
      </c>
      <c r="K97" s="79" t="s">
        <v>65</v>
      </c>
      <c r="L97" s="79" t="s">
        <v>65</v>
      </c>
      <c r="M97" s="79" t="s">
        <v>65</v>
      </c>
      <c r="N97" s="79" t="s">
        <v>65</v>
      </c>
      <c r="O97" s="79" t="s">
        <v>65</v>
      </c>
    </row>
    <row r="98" spans="1:15" x14ac:dyDescent="0.2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</row>
    <row r="99" spans="1:15" s="1" customFormat="1" x14ac:dyDescent="0.2">
      <c r="A99" s="71" t="s">
        <v>110</v>
      </c>
      <c r="B99" s="78">
        <v>3570</v>
      </c>
      <c r="C99" s="78">
        <v>4131</v>
      </c>
      <c r="D99" s="78">
        <v>4700</v>
      </c>
      <c r="E99" s="78">
        <v>5054</v>
      </c>
      <c r="F99" s="78">
        <v>5620</v>
      </c>
      <c r="G99" s="78">
        <v>6147</v>
      </c>
      <c r="H99" s="78">
        <v>6842</v>
      </c>
      <c r="I99" s="78">
        <v>7694</v>
      </c>
      <c r="J99" s="78">
        <v>8303</v>
      </c>
      <c r="K99" s="78">
        <v>9314</v>
      </c>
      <c r="L99" s="78">
        <v>9607</v>
      </c>
      <c r="M99" s="78">
        <v>10944</v>
      </c>
      <c r="N99" s="78">
        <v>13716</v>
      </c>
      <c r="O99" s="78">
        <v>16355</v>
      </c>
    </row>
    <row r="100" spans="1:15" x14ac:dyDescent="0.2">
      <c r="A100" s="54" t="s">
        <v>111</v>
      </c>
      <c r="B100" s="79">
        <v>6123.4991423670672</v>
      </c>
      <c r="C100" s="79">
        <v>6881.6371040293379</v>
      </c>
      <c r="D100" s="79">
        <v>7651.055650825354</v>
      </c>
      <c r="E100" s="79">
        <v>7815.7923417747852</v>
      </c>
      <c r="F100" s="79">
        <v>8235.1828087642371</v>
      </c>
      <c r="G100" s="79">
        <v>8276.885025426016</v>
      </c>
      <c r="H100" s="79">
        <v>8691.2668118844304</v>
      </c>
      <c r="I100" s="79">
        <v>9253.9632451824436</v>
      </c>
      <c r="J100" s="79">
        <v>9642.5183615907754</v>
      </c>
      <c r="K100" s="79">
        <v>10355.123220448484</v>
      </c>
      <c r="L100" s="79">
        <v>10184.458814799109</v>
      </c>
      <c r="M100" s="79">
        <v>11048.422934103439</v>
      </c>
      <c r="N100" s="79">
        <v>13308.88715846655</v>
      </c>
      <c r="O100" s="79">
        <v>14001.249882288485</v>
      </c>
    </row>
    <row r="101" spans="1:15" x14ac:dyDescent="0.2">
      <c r="A101" s="54" t="s">
        <v>44</v>
      </c>
      <c r="B101" s="79">
        <v>583</v>
      </c>
      <c r="C101" s="79">
        <v>600.29320604267491</v>
      </c>
      <c r="D101" s="79">
        <v>614.29431630039051</v>
      </c>
      <c r="E101" s="79">
        <v>646.63949334820143</v>
      </c>
      <c r="F101" s="79">
        <v>682.43779531147175</v>
      </c>
      <c r="G101" s="79">
        <v>719.54</v>
      </c>
      <c r="H101" s="79">
        <v>787.2270116761639</v>
      </c>
      <c r="I101" s="79">
        <v>831.42755121763093</v>
      </c>
      <c r="J101" s="79">
        <v>861.08210413925633</v>
      </c>
      <c r="K101" s="79">
        <v>899.45815242521155</v>
      </c>
      <c r="L101" s="79">
        <v>943.3</v>
      </c>
      <c r="M101" s="79">
        <v>994.35572431000003</v>
      </c>
      <c r="N101" s="79">
        <v>1030.58954792283</v>
      </c>
      <c r="O101" s="79">
        <v>1168.1099999999999</v>
      </c>
    </row>
    <row r="102" spans="1:15" s="1" customFormat="1" x14ac:dyDescent="0.2">
      <c r="A102" s="71" t="s">
        <v>45</v>
      </c>
      <c r="B102" s="78">
        <v>594.45000000000005</v>
      </c>
      <c r="C102" s="78">
        <v>604.140984</v>
      </c>
      <c r="D102" s="78">
        <v>631.40663099999995</v>
      </c>
      <c r="E102" s="78">
        <v>670.07731899999999</v>
      </c>
      <c r="F102" s="78">
        <v>694.37418600000001</v>
      </c>
      <c r="G102" s="78">
        <v>747.40679999999998</v>
      </c>
      <c r="H102" s="78">
        <v>819.78917200000001</v>
      </c>
      <c r="I102" s="78">
        <v>844.99699999999996</v>
      </c>
      <c r="J102" s="78">
        <v>879.10087399999998</v>
      </c>
      <c r="K102" s="78">
        <v>922.51743799999997</v>
      </c>
      <c r="L102" s="78">
        <v>972.47503600000005</v>
      </c>
      <c r="M102" s="78">
        <v>1009.6</v>
      </c>
      <c r="N102" s="78">
        <v>1070.712397</v>
      </c>
      <c r="O102" s="78">
        <v>1263.9309539999999</v>
      </c>
    </row>
    <row r="103" spans="1: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</row>
    <row r="104" spans="1:15" x14ac:dyDescent="0.2">
      <c r="A104" s="71" t="s">
        <v>112</v>
      </c>
      <c r="B104" s="77"/>
      <c r="C104" s="77"/>
      <c r="D104" s="77"/>
      <c r="E104" s="77"/>
      <c r="F104" s="77"/>
      <c r="G104" s="77"/>
      <c r="H104" s="77"/>
      <c r="I104" s="77"/>
      <c r="J104" s="77"/>
      <c r="M104" s="88"/>
    </row>
    <row r="105" spans="1:15" s="1" customFormat="1" x14ac:dyDescent="0.2">
      <c r="A105" s="71" t="s">
        <v>113</v>
      </c>
      <c r="B105" s="76">
        <v>13.67235</v>
      </c>
      <c r="C105" s="76">
        <v>77.330045952000006</v>
      </c>
      <c r="D105" s="76">
        <v>65.098023656099997</v>
      </c>
      <c r="E105" s="76">
        <v>38.777285003284575</v>
      </c>
      <c r="F105" s="76">
        <v>64.564631740999999</v>
      </c>
      <c r="G105" s="76">
        <v>69.951785412956241</v>
      </c>
      <c r="H105" s="76">
        <v>475.50612041093132</v>
      </c>
      <c r="I105" s="76">
        <v>529.76652785185695</v>
      </c>
      <c r="J105" s="76">
        <v>552.35437422823713</v>
      </c>
      <c r="K105" s="76">
        <v>553.80384677209258</v>
      </c>
      <c r="L105" s="76">
        <v>499.90277963627994</v>
      </c>
      <c r="M105" s="76">
        <v>474.44002124629748</v>
      </c>
      <c r="N105" s="76">
        <v>465.49429552195204</v>
      </c>
      <c r="O105" s="76">
        <v>578.64857474712369</v>
      </c>
    </row>
    <row r="106" spans="1:15" x14ac:dyDescent="0.2">
      <c r="A106" s="54" t="s">
        <v>114</v>
      </c>
      <c r="B106" s="93">
        <v>23</v>
      </c>
      <c r="C106" s="93">
        <v>128</v>
      </c>
      <c r="D106" s="93">
        <v>103.1</v>
      </c>
      <c r="E106" s="93">
        <v>57.869866512053328</v>
      </c>
      <c r="F106" s="93">
        <v>92.98247694507468</v>
      </c>
      <c r="G106" s="93">
        <v>93.592653174892504</v>
      </c>
      <c r="H106" s="93">
        <v>580.03464384734673</v>
      </c>
      <c r="I106" s="93">
        <v>626.94486235082127</v>
      </c>
      <c r="J106" s="93">
        <v>628.31739856538593</v>
      </c>
      <c r="K106" s="93">
        <v>600.31802539443447</v>
      </c>
      <c r="L106" s="93">
        <v>514.05204363135954</v>
      </c>
      <c r="M106" s="93">
        <v>469.92870567184769</v>
      </c>
      <c r="N106" s="93">
        <v>434.75194349687916</v>
      </c>
      <c r="O106" s="93">
        <v>457.81660217740318</v>
      </c>
    </row>
    <row r="107" spans="1:15" x14ac:dyDescent="0.2">
      <c r="A107" s="54" t="s">
        <v>115</v>
      </c>
      <c r="B107" s="93">
        <v>23</v>
      </c>
      <c r="C107" s="93">
        <v>128</v>
      </c>
      <c r="D107" s="93">
        <v>103.1</v>
      </c>
      <c r="E107" s="94">
        <v>46.677128320000001</v>
      </c>
      <c r="F107" s="94">
        <v>68.5</v>
      </c>
      <c r="G107" s="94">
        <v>60.378244690000002</v>
      </c>
      <c r="H107" s="94">
        <v>393.30526623000003</v>
      </c>
      <c r="I107" s="94">
        <v>399.49011436000001</v>
      </c>
      <c r="J107" s="94">
        <v>413.34971178999996</v>
      </c>
      <c r="K107" s="94">
        <v>392.08581532644445</v>
      </c>
      <c r="L107" s="93">
        <v>312.73</v>
      </c>
      <c r="M107" s="93">
        <v>74.147737486852577</v>
      </c>
      <c r="N107" s="93">
        <v>43.058144500919518</v>
      </c>
      <c r="O107" s="93">
        <v>32.104807749999992</v>
      </c>
    </row>
    <row r="108" spans="1:15" x14ac:dyDescent="0.2">
      <c r="A108" s="54" t="s">
        <v>116</v>
      </c>
      <c r="B108" s="94">
        <v>0</v>
      </c>
      <c r="C108" s="94">
        <v>0</v>
      </c>
      <c r="D108" s="94">
        <v>0</v>
      </c>
      <c r="E108" s="94">
        <v>11.192738192053326</v>
      </c>
      <c r="F108" s="94">
        <v>24.482476945074684</v>
      </c>
      <c r="G108" s="94">
        <v>33.214408484892502</v>
      </c>
      <c r="H108" s="94">
        <v>186.72937761734673</v>
      </c>
      <c r="I108" s="94">
        <v>227.45474799082126</v>
      </c>
      <c r="J108" s="94">
        <v>214.96768677538591</v>
      </c>
      <c r="K108" s="94">
        <v>208.23221006799008</v>
      </c>
      <c r="L108" s="93">
        <v>201.32204363135958</v>
      </c>
      <c r="M108" s="93">
        <v>395.78096818499512</v>
      </c>
      <c r="N108" s="93">
        <v>391.69379899595964</v>
      </c>
      <c r="O108" s="93">
        <v>425.71179442740322</v>
      </c>
    </row>
    <row r="109" spans="1:15" x14ac:dyDescent="0.2">
      <c r="A109" s="54" t="s">
        <v>117</v>
      </c>
      <c r="B109" s="94">
        <v>0</v>
      </c>
      <c r="C109" s="94">
        <v>0</v>
      </c>
      <c r="D109" s="94">
        <v>0</v>
      </c>
      <c r="E109" s="94">
        <v>7.5</v>
      </c>
      <c r="F109" s="94">
        <v>17</v>
      </c>
      <c r="G109" s="94">
        <v>24.824674759586351</v>
      </c>
      <c r="H109" s="94">
        <v>153.07872186500001</v>
      </c>
      <c r="I109" s="94">
        <v>192.198579688</v>
      </c>
      <c r="J109" s="94">
        <v>188.978281326</v>
      </c>
      <c r="K109" s="94">
        <v>192.09784494100001</v>
      </c>
      <c r="L109" s="93">
        <v>195.78066162799999</v>
      </c>
      <c r="M109" s="93">
        <v>399.5804654795711</v>
      </c>
      <c r="N109" s="93">
        <v>419.39140641300014</v>
      </c>
      <c r="O109" s="93">
        <v>538.07031445967959</v>
      </c>
    </row>
    <row r="111" spans="1:15" x14ac:dyDescent="0.2">
      <c r="A111" s="80"/>
      <c r="B111" s="52"/>
      <c r="C111" s="52"/>
      <c r="D111" s="52"/>
      <c r="E111" s="52"/>
      <c r="F111" s="52"/>
      <c r="G111" s="52"/>
      <c r="H111" s="52"/>
      <c r="I111" s="52"/>
      <c r="J111" s="52"/>
      <c r="L111" s="82"/>
    </row>
    <row r="112" spans="1:15" x14ac:dyDescent="0.2">
      <c r="B112" s="10"/>
      <c r="C112" s="81"/>
      <c r="D112" s="10"/>
      <c r="E112" s="10"/>
      <c r="F112" s="10"/>
      <c r="G112" s="10"/>
      <c r="H112" s="10"/>
      <c r="I112" s="10"/>
      <c r="J112" s="10"/>
      <c r="L112" s="82"/>
    </row>
    <row r="113" spans="2:12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L113" s="82"/>
    </row>
    <row r="114" spans="2:12" x14ac:dyDescent="0.2">
      <c r="L114" s="52"/>
    </row>
    <row r="115" spans="2:12" x14ac:dyDescent="0.2">
      <c r="L115" s="52"/>
    </row>
    <row r="116" spans="2:12" x14ac:dyDescent="0.2">
      <c r="L116" s="81"/>
    </row>
    <row r="117" spans="2:12" x14ac:dyDescent="0.2">
      <c r="L117" s="82"/>
    </row>
    <row r="119" spans="2:12" x14ac:dyDescent="0.2">
      <c r="L119" s="82"/>
    </row>
    <row r="121" spans="2:12" x14ac:dyDescent="0.2">
      <c r="L121" s="81"/>
    </row>
  </sheetData>
  <mergeCells count="18">
    <mergeCell ref="A2:O2"/>
    <mergeCell ref="A73:O73"/>
    <mergeCell ref="A69:O69"/>
    <mergeCell ref="A51:O51"/>
    <mergeCell ref="A46:O46"/>
    <mergeCell ref="A40:O40"/>
    <mergeCell ref="A33:O33"/>
    <mergeCell ref="A27:O27"/>
    <mergeCell ref="A21:O21"/>
    <mergeCell ref="A19:O19"/>
    <mergeCell ref="A13:O13"/>
    <mergeCell ref="A4:O4"/>
    <mergeCell ref="A78:O78"/>
    <mergeCell ref="A103:O103"/>
    <mergeCell ref="A98:O98"/>
    <mergeCell ref="A93:O93"/>
    <mergeCell ref="A88:O88"/>
    <mergeCell ref="A83:O8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baseColWidth="10" defaultColWidth="8.83203125" defaultRowHeight="15" x14ac:dyDescent="0.2"/>
  <cols>
    <col min="1" max="1" width="33.5" customWidth="1"/>
    <col min="2" max="2" width="13.33203125" customWidth="1"/>
    <col min="3" max="13" width="12" customWidth="1"/>
    <col min="14" max="14" width="12.33203125" customWidth="1"/>
    <col min="15" max="15" width="12.6640625" customWidth="1"/>
    <col min="16" max="16" width="14" customWidth="1"/>
    <col min="17" max="17" width="14.33203125" customWidth="1"/>
    <col min="18" max="19" width="14" customWidth="1"/>
    <col min="20" max="20" width="13.5" customWidth="1"/>
    <col min="21" max="22" width="13.83203125" customWidth="1"/>
    <col min="23" max="23" width="12.83203125" customWidth="1"/>
    <col min="24" max="24" width="13" customWidth="1"/>
    <col min="25" max="25" width="12.5" customWidth="1"/>
    <col min="26" max="28" width="10.5" customWidth="1"/>
    <col min="29" max="29" width="11.1640625" customWidth="1"/>
    <col min="30" max="30" width="11" customWidth="1"/>
    <col min="31" max="31" width="12" customWidth="1"/>
    <col min="32" max="32" width="10.5" customWidth="1"/>
    <col min="33" max="33" width="10.6640625" customWidth="1"/>
    <col min="34" max="34" width="11.5" customWidth="1"/>
    <col min="35" max="35" width="11" customWidth="1"/>
    <col min="36" max="36" width="10.83203125" customWidth="1"/>
    <col min="37" max="37" width="11.5" customWidth="1"/>
    <col min="38" max="38" width="10.33203125" customWidth="1"/>
    <col min="39" max="39" width="12" style="4" customWidth="1"/>
    <col min="40" max="41" width="11.33203125" customWidth="1"/>
    <col min="42" max="42" width="9.6640625" customWidth="1"/>
    <col min="43" max="43" width="9.33203125" customWidth="1"/>
    <col min="44" max="44" width="9.1640625" customWidth="1"/>
    <col min="45" max="45" width="9.83203125" customWidth="1"/>
    <col min="46" max="46" width="10.6640625" customWidth="1"/>
    <col min="47" max="47" width="12" customWidth="1"/>
    <col min="48" max="48" width="10.6640625" customWidth="1"/>
    <col min="49" max="49" width="12.1640625" customWidth="1"/>
    <col min="50" max="50" width="16" customWidth="1"/>
    <col min="51" max="51" width="12.5" customWidth="1"/>
    <col min="52" max="52" width="10.5" customWidth="1"/>
    <col min="53" max="53" width="11.1640625" customWidth="1"/>
    <col min="54" max="54" width="10.6640625" customWidth="1"/>
    <col min="55" max="55" width="12.6640625" customWidth="1"/>
    <col min="56" max="56" width="11.1640625" customWidth="1"/>
    <col min="57" max="57" width="12.1640625" customWidth="1"/>
    <col min="58" max="58" width="12.5" customWidth="1"/>
    <col min="59" max="59" width="12" customWidth="1"/>
    <col min="60" max="60" width="13.33203125" customWidth="1"/>
    <col min="61" max="61" width="14.6640625" customWidth="1"/>
    <col min="62" max="62" width="17.33203125" customWidth="1"/>
    <col min="63" max="63" width="19.5" customWidth="1"/>
    <col min="64" max="64" width="16.5" customWidth="1"/>
    <col min="65" max="65" width="16" customWidth="1"/>
    <col min="66" max="66" width="16.5" customWidth="1"/>
    <col min="67" max="67" width="14.6640625" customWidth="1"/>
    <col min="68" max="68" width="17" customWidth="1"/>
    <col min="69" max="69" width="20.5" customWidth="1"/>
    <col min="70" max="70" width="9.33203125" customWidth="1"/>
    <col min="71" max="71" width="9.5" customWidth="1"/>
    <col min="72" max="72" width="18.5" customWidth="1"/>
    <col min="73" max="73" width="12.5" customWidth="1"/>
    <col min="74" max="74" width="15" customWidth="1"/>
    <col min="238" max="238" width="42.83203125" customWidth="1"/>
    <col min="239" max="250" width="0" hidden="1" customWidth="1"/>
    <col min="251" max="251" width="21.33203125" bestFit="1" customWidth="1"/>
    <col min="252" max="253" width="10.6640625" bestFit="1" customWidth="1"/>
    <col min="254" max="254" width="11.1640625" bestFit="1" customWidth="1"/>
    <col min="255" max="261" width="10.6640625" bestFit="1" customWidth="1"/>
    <col min="262" max="262" width="11.5" bestFit="1" customWidth="1"/>
    <col min="263" max="274" width="16.33203125" customWidth="1"/>
    <col min="275" max="275" width="10.6640625" bestFit="1" customWidth="1"/>
    <col min="276" max="278" width="10.1640625" bestFit="1" customWidth="1"/>
    <col min="279" max="279" width="11" customWidth="1"/>
    <col min="280" max="281" width="12" customWidth="1"/>
    <col min="282" max="282" width="10.1640625" bestFit="1" customWidth="1"/>
    <col min="283" max="284" width="12" bestFit="1" customWidth="1"/>
    <col min="285" max="285" width="11.5" bestFit="1" customWidth="1"/>
    <col min="286" max="286" width="12.5" bestFit="1" customWidth="1"/>
    <col min="287" max="287" width="10.5" bestFit="1" customWidth="1"/>
    <col min="288" max="288" width="13.83203125" bestFit="1" customWidth="1"/>
    <col min="289" max="289" width="12.5" bestFit="1" customWidth="1"/>
    <col min="290" max="290" width="10.5" bestFit="1" customWidth="1"/>
    <col min="291" max="291" width="10.6640625" customWidth="1"/>
    <col min="292" max="294" width="10.5" customWidth="1"/>
    <col min="295" max="297" width="10.5" bestFit="1" customWidth="1"/>
    <col min="298" max="298" width="14.83203125" bestFit="1" customWidth="1"/>
    <col min="299" max="299" width="10.5" bestFit="1" customWidth="1"/>
    <col min="300" max="300" width="13.83203125" bestFit="1" customWidth="1"/>
    <col min="494" max="494" width="42.83203125" customWidth="1"/>
    <col min="495" max="506" width="0" hidden="1" customWidth="1"/>
    <col min="507" max="507" width="21.33203125" bestFit="1" customWidth="1"/>
    <col min="508" max="509" width="10.6640625" bestFit="1" customWidth="1"/>
    <col min="510" max="510" width="11.1640625" bestFit="1" customWidth="1"/>
    <col min="511" max="517" width="10.6640625" bestFit="1" customWidth="1"/>
    <col min="518" max="518" width="11.5" bestFit="1" customWidth="1"/>
    <col min="519" max="530" width="16.33203125" customWidth="1"/>
    <col min="531" max="531" width="10.6640625" bestFit="1" customWidth="1"/>
    <col min="532" max="534" width="10.1640625" bestFit="1" customWidth="1"/>
    <col min="535" max="535" width="11" customWidth="1"/>
    <col min="536" max="537" width="12" customWidth="1"/>
    <col min="538" max="538" width="10.1640625" bestFit="1" customWidth="1"/>
    <col min="539" max="540" width="12" bestFit="1" customWidth="1"/>
    <col min="541" max="541" width="11.5" bestFit="1" customWidth="1"/>
    <col min="542" max="542" width="12.5" bestFit="1" customWidth="1"/>
    <col min="543" max="543" width="10.5" bestFit="1" customWidth="1"/>
    <col min="544" max="544" width="13.83203125" bestFit="1" customWidth="1"/>
    <col min="545" max="545" width="12.5" bestFit="1" customWidth="1"/>
    <col min="546" max="546" width="10.5" bestFit="1" customWidth="1"/>
    <col min="547" max="547" width="10.6640625" customWidth="1"/>
    <col min="548" max="550" width="10.5" customWidth="1"/>
    <col min="551" max="553" width="10.5" bestFit="1" customWidth="1"/>
    <col min="554" max="554" width="14.83203125" bestFit="1" customWidth="1"/>
    <col min="555" max="555" width="10.5" bestFit="1" customWidth="1"/>
    <col min="556" max="556" width="13.83203125" bestFit="1" customWidth="1"/>
    <col min="750" max="750" width="42.83203125" customWidth="1"/>
    <col min="751" max="762" width="0" hidden="1" customWidth="1"/>
    <col min="763" max="763" width="21.33203125" bestFit="1" customWidth="1"/>
    <col min="764" max="765" width="10.6640625" bestFit="1" customWidth="1"/>
    <col min="766" max="766" width="11.1640625" bestFit="1" customWidth="1"/>
    <col min="767" max="773" width="10.6640625" bestFit="1" customWidth="1"/>
    <col min="774" max="774" width="11.5" bestFit="1" customWidth="1"/>
    <col min="775" max="786" width="16.33203125" customWidth="1"/>
    <col min="787" max="787" width="10.6640625" bestFit="1" customWidth="1"/>
    <col min="788" max="790" width="10.1640625" bestFit="1" customWidth="1"/>
    <col min="791" max="791" width="11" customWidth="1"/>
    <col min="792" max="793" width="12" customWidth="1"/>
    <col min="794" max="794" width="10.1640625" bestFit="1" customWidth="1"/>
    <col min="795" max="796" width="12" bestFit="1" customWidth="1"/>
    <col min="797" max="797" width="11.5" bestFit="1" customWidth="1"/>
    <col min="798" max="798" width="12.5" bestFit="1" customWidth="1"/>
    <col min="799" max="799" width="10.5" bestFit="1" customWidth="1"/>
    <col min="800" max="800" width="13.83203125" bestFit="1" customWidth="1"/>
    <col min="801" max="801" width="12.5" bestFit="1" customWidth="1"/>
    <col min="802" max="802" width="10.5" bestFit="1" customWidth="1"/>
    <col min="803" max="803" width="10.6640625" customWidth="1"/>
    <col min="804" max="806" width="10.5" customWidth="1"/>
    <col min="807" max="809" width="10.5" bestFit="1" customWidth="1"/>
    <col min="810" max="810" width="14.83203125" bestFit="1" customWidth="1"/>
    <col min="811" max="811" width="10.5" bestFit="1" customWidth="1"/>
    <col min="812" max="812" width="13.83203125" bestFit="1" customWidth="1"/>
    <col min="1006" max="1006" width="42.83203125" customWidth="1"/>
    <col min="1007" max="1018" width="0" hidden="1" customWidth="1"/>
    <col min="1019" max="1019" width="21.33203125" bestFit="1" customWidth="1"/>
    <col min="1020" max="1021" width="10.6640625" bestFit="1" customWidth="1"/>
    <col min="1022" max="1022" width="11.1640625" bestFit="1" customWidth="1"/>
    <col min="1023" max="1029" width="10.6640625" bestFit="1" customWidth="1"/>
    <col min="1030" max="1030" width="11.5" bestFit="1" customWidth="1"/>
    <col min="1031" max="1042" width="16.33203125" customWidth="1"/>
    <col min="1043" max="1043" width="10.6640625" bestFit="1" customWidth="1"/>
    <col min="1044" max="1046" width="10.1640625" bestFit="1" customWidth="1"/>
    <col min="1047" max="1047" width="11" customWidth="1"/>
    <col min="1048" max="1049" width="12" customWidth="1"/>
    <col min="1050" max="1050" width="10.1640625" bestFit="1" customWidth="1"/>
    <col min="1051" max="1052" width="12" bestFit="1" customWidth="1"/>
    <col min="1053" max="1053" width="11.5" bestFit="1" customWidth="1"/>
    <col min="1054" max="1054" width="12.5" bestFit="1" customWidth="1"/>
    <col min="1055" max="1055" width="10.5" bestFit="1" customWidth="1"/>
    <col min="1056" max="1056" width="13.83203125" bestFit="1" customWidth="1"/>
    <col min="1057" max="1057" width="12.5" bestFit="1" customWidth="1"/>
    <col min="1058" max="1058" width="10.5" bestFit="1" customWidth="1"/>
    <col min="1059" max="1059" width="10.6640625" customWidth="1"/>
    <col min="1060" max="1062" width="10.5" customWidth="1"/>
    <col min="1063" max="1065" width="10.5" bestFit="1" customWidth="1"/>
    <col min="1066" max="1066" width="14.83203125" bestFit="1" customWidth="1"/>
    <col min="1067" max="1067" width="10.5" bestFit="1" customWidth="1"/>
    <col min="1068" max="1068" width="13.83203125" bestFit="1" customWidth="1"/>
    <col min="1262" max="1262" width="42.83203125" customWidth="1"/>
    <col min="1263" max="1274" width="0" hidden="1" customWidth="1"/>
    <col min="1275" max="1275" width="21.33203125" bestFit="1" customWidth="1"/>
    <col min="1276" max="1277" width="10.6640625" bestFit="1" customWidth="1"/>
    <col min="1278" max="1278" width="11.1640625" bestFit="1" customWidth="1"/>
    <col min="1279" max="1285" width="10.6640625" bestFit="1" customWidth="1"/>
    <col min="1286" max="1286" width="11.5" bestFit="1" customWidth="1"/>
    <col min="1287" max="1298" width="16.33203125" customWidth="1"/>
    <col min="1299" max="1299" width="10.6640625" bestFit="1" customWidth="1"/>
    <col min="1300" max="1302" width="10.1640625" bestFit="1" customWidth="1"/>
    <col min="1303" max="1303" width="11" customWidth="1"/>
    <col min="1304" max="1305" width="12" customWidth="1"/>
    <col min="1306" max="1306" width="10.1640625" bestFit="1" customWidth="1"/>
    <col min="1307" max="1308" width="12" bestFit="1" customWidth="1"/>
    <col min="1309" max="1309" width="11.5" bestFit="1" customWidth="1"/>
    <col min="1310" max="1310" width="12.5" bestFit="1" customWidth="1"/>
    <col min="1311" max="1311" width="10.5" bestFit="1" customWidth="1"/>
    <col min="1312" max="1312" width="13.83203125" bestFit="1" customWidth="1"/>
    <col min="1313" max="1313" width="12.5" bestFit="1" customWidth="1"/>
    <col min="1314" max="1314" width="10.5" bestFit="1" customWidth="1"/>
    <col min="1315" max="1315" width="10.6640625" customWidth="1"/>
    <col min="1316" max="1318" width="10.5" customWidth="1"/>
    <col min="1319" max="1321" width="10.5" bestFit="1" customWidth="1"/>
    <col min="1322" max="1322" width="14.83203125" bestFit="1" customWidth="1"/>
    <col min="1323" max="1323" width="10.5" bestFit="1" customWidth="1"/>
    <col min="1324" max="1324" width="13.83203125" bestFit="1" customWidth="1"/>
    <col min="1518" max="1518" width="42.83203125" customWidth="1"/>
    <col min="1519" max="1530" width="0" hidden="1" customWidth="1"/>
    <col min="1531" max="1531" width="21.33203125" bestFit="1" customWidth="1"/>
    <col min="1532" max="1533" width="10.6640625" bestFit="1" customWidth="1"/>
    <col min="1534" max="1534" width="11.1640625" bestFit="1" customWidth="1"/>
    <col min="1535" max="1541" width="10.6640625" bestFit="1" customWidth="1"/>
    <col min="1542" max="1542" width="11.5" bestFit="1" customWidth="1"/>
    <col min="1543" max="1554" width="16.33203125" customWidth="1"/>
    <col min="1555" max="1555" width="10.6640625" bestFit="1" customWidth="1"/>
    <col min="1556" max="1558" width="10.1640625" bestFit="1" customWidth="1"/>
    <col min="1559" max="1559" width="11" customWidth="1"/>
    <col min="1560" max="1561" width="12" customWidth="1"/>
    <col min="1562" max="1562" width="10.1640625" bestFit="1" customWidth="1"/>
    <col min="1563" max="1564" width="12" bestFit="1" customWidth="1"/>
    <col min="1565" max="1565" width="11.5" bestFit="1" customWidth="1"/>
    <col min="1566" max="1566" width="12.5" bestFit="1" customWidth="1"/>
    <col min="1567" max="1567" width="10.5" bestFit="1" customWidth="1"/>
    <col min="1568" max="1568" width="13.83203125" bestFit="1" customWidth="1"/>
    <col min="1569" max="1569" width="12.5" bestFit="1" customWidth="1"/>
    <col min="1570" max="1570" width="10.5" bestFit="1" customWidth="1"/>
    <col min="1571" max="1571" width="10.6640625" customWidth="1"/>
    <col min="1572" max="1574" width="10.5" customWidth="1"/>
    <col min="1575" max="1577" width="10.5" bestFit="1" customWidth="1"/>
    <col min="1578" max="1578" width="14.83203125" bestFit="1" customWidth="1"/>
    <col min="1579" max="1579" width="10.5" bestFit="1" customWidth="1"/>
    <col min="1580" max="1580" width="13.83203125" bestFit="1" customWidth="1"/>
    <col min="1774" max="1774" width="42.83203125" customWidth="1"/>
    <col min="1775" max="1786" width="0" hidden="1" customWidth="1"/>
    <col min="1787" max="1787" width="21.33203125" bestFit="1" customWidth="1"/>
    <col min="1788" max="1789" width="10.6640625" bestFit="1" customWidth="1"/>
    <col min="1790" max="1790" width="11.1640625" bestFit="1" customWidth="1"/>
    <col min="1791" max="1797" width="10.6640625" bestFit="1" customWidth="1"/>
    <col min="1798" max="1798" width="11.5" bestFit="1" customWidth="1"/>
    <col min="1799" max="1810" width="16.33203125" customWidth="1"/>
    <col min="1811" max="1811" width="10.6640625" bestFit="1" customWidth="1"/>
    <col min="1812" max="1814" width="10.1640625" bestFit="1" customWidth="1"/>
    <col min="1815" max="1815" width="11" customWidth="1"/>
    <col min="1816" max="1817" width="12" customWidth="1"/>
    <col min="1818" max="1818" width="10.1640625" bestFit="1" customWidth="1"/>
    <col min="1819" max="1820" width="12" bestFit="1" customWidth="1"/>
    <col min="1821" max="1821" width="11.5" bestFit="1" customWidth="1"/>
    <col min="1822" max="1822" width="12.5" bestFit="1" customWidth="1"/>
    <col min="1823" max="1823" width="10.5" bestFit="1" customWidth="1"/>
    <col min="1824" max="1824" width="13.83203125" bestFit="1" customWidth="1"/>
    <col min="1825" max="1825" width="12.5" bestFit="1" customWidth="1"/>
    <col min="1826" max="1826" width="10.5" bestFit="1" customWidth="1"/>
    <col min="1827" max="1827" width="10.6640625" customWidth="1"/>
    <col min="1828" max="1830" width="10.5" customWidth="1"/>
    <col min="1831" max="1833" width="10.5" bestFit="1" customWidth="1"/>
    <col min="1834" max="1834" width="14.83203125" bestFit="1" customWidth="1"/>
    <col min="1835" max="1835" width="10.5" bestFit="1" customWidth="1"/>
    <col min="1836" max="1836" width="13.83203125" bestFit="1" customWidth="1"/>
    <col min="2030" max="2030" width="42.83203125" customWidth="1"/>
    <col min="2031" max="2042" width="0" hidden="1" customWidth="1"/>
    <col min="2043" max="2043" width="21.33203125" bestFit="1" customWidth="1"/>
    <col min="2044" max="2045" width="10.6640625" bestFit="1" customWidth="1"/>
    <col min="2046" max="2046" width="11.1640625" bestFit="1" customWidth="1"/>
    <col min="2047" max="2053" width="10.6640625" bestFit="1" customWidth="1"/>
    <col min="2054" max="2054" width="11.5" bestFit="1" customWidth="1"/>
    <col min="2055" max="2066" width="16.33203125" customWidth="1"/>
    <col min="2067" max="2067" width="10.6640625" bestFit="1" customWidth="1"/>
    <col min="2068" max="2070" width="10.1640625" bestFit="1" customWidth="1"/>
    <col min="2071" max="2071" width="11" customWidth="1"/>
    <col min="2072" max="2073" width="12" customWidth="1"/>
    <col min="2074" max="2074" width="10.1640625" bestFit="1" customWidth="1"/>
    <col min="2075" max="2076" width="12" bestFit="1" customWidth="1"/>
    <col min="2077" max="2077" width="11.5" bestFit="1" customWidth="1"/>
    <col min="2078" max="2078" width="12.5" bestFit="1" customWidth="1"/>
    <col min="2079" max="2079" width="10.5" bestFit="1" customWidth="1"/>
    <col min="2080" max="2080" width="13.83203125" bestFit="1" customWidth="1"/>
    <col min="2081" max="2081" width="12.5" bestFit="1" customWidth="1"/>
    <col min="2082" max="2082" width="10.5" bestFit="1" customWidth="1"/>
    <col min="2083" max="2083" width="10.6640625" customWidth="1"/>
    <col min="2084" max="2086" width="10.5" customWidth="1"/>
    <col min="2087" max="2089" width="10.5" bestFit="1" customWidth="1"/>
    <col min="2090" max="2090" width="14.83203125" bestFit="1" customWidth="1"/>
    <col min="2091" max="2091" width="10.5" bestFit="1" customWidth="1"/>
    <col min="2092" max="2092" width="13.83203125" bestFit="1" customWidth="1"/>
    <col min="2286" max="2286" width="42.83203125" customWidth="1"/>
    <col min="2287" max="2298" width="0" hidden="1" customWidth="1"/>
    <col min="2299" max="2299" width="21.33203125" bestFit="1" customWidth="1"/>
    <col min="2300" max="2301" width="10.6640625" bestFit="1" customWidth="1"/>
    <col min="2302" max="2302" width="11.1640625" bestFit="1" customWidth="1"/>
    <col min="2303" max="2309" width="10.6640625" bestFit="1" customWidth="1"/>
    <col min="2310" max="2310" width="11.5" bestFit="1" customWidth="1"/>
    <col min="2311" max="2322" width="16.33203125" customWidth="1"/>
    <col min="2323" max="2323" width="10.6640625" bestFit="1" customWidth="1"/>
    <col min="2324" max="2326" width="10.1640625" bestFit="1" customWidth="1"/>
    <col min="2327" max="2327" width="11" customWidth="1"/>
    <col min="2328" max="2329" width="12" customWidth="1"/>
    <col min="2330" max="2330" width="10.1640625" bestFit="1" customWidth="1"/>
    <col min="2331" max="2332" width="12" bestFit="1" customWidth="1"/>
    <col min="2333" max="2333" width="11.5" bestFit="1" customWidth="1"/>
    <col min="2334" max="2334" width="12.5" bestFit="1" customWidth="1"/>
    <col min="2335" max="2335" width="10.5" bestFit="1" customWidth="1"/>
    <col min="2336" max="2336" width="13.83203125" bestFit="1" customWidth="1"/>
    <col min="2337" max="2337" width="12.5" bestFit="1" customWidth="1"/>
    <col min="2338" max="2338" width="10.5" bestFit="1" customWidth="1"/>
    <col min="2339" max="2339" width="10.6640625" customWidth="1"/>
    <col min="2340" max="2342" width="10.5" customWidth="1"/>
    <col min="2343" max="2345" width="10.5" bestFit="1" customWidth="1"/>
    <col min="2346" max="2346" width="14.83203125" bestFit="1" customWidth="1"/>
    <col min="2347" max="2347" width="10.5" bestFit="1" customWidth="1"/>
    <col min="2348" max="2348" width="13.83203125" bestFit="1" customWidth="1"/>
    <col min="2542" max="2542" width="42.83203125" customWidth="1"/>
    <col min="2543" max="2554" width="0" hidden="1" customWidth="1"/>
    <col min="2555" max="2555" width="21.33203125" bestFit="1" customWidth="1"/>
    <col min="2556" max="2557" width="10.6640625" bestFit="1" customWidth="1"/>
    <col min="2558" max="2558" width="11.1640625" bestFit="1" customWidth="1"/>
    <col min="2559" max="2565" width="10.6640625" bestFit="1" customWidth="1"/>
    <col min="2566" max="2566" width="11.5" bestFit="1" customWidth="1"/>
    <col min="2567" max="2578" width="16.33203125" customWidth="1"/>
    <col min="2579" max="2579" width="10.6640625" bestFit="1" customWidth="1"/>
    <col min="2580" max="2582" width="10.1640625" bestFit="1" customWidth="1"/>
    <col min="2583" max="2583" width="11" customWidth="1"/>
    <col min="2584" max="2585" width="12" customWidth="1"/>
    <col min="2586" max="2586" width="10.1640625" bestFit="1" customWidth="1"/>
    <col min="2587" max="2588" width="12" bestFit="1" customWidth="1"/>
    <col min="2589" max="2589" width="11.5" bestFit="1" customWidth="1"/>
    <col min="2590" max="2590" width="12.5" bestFit="1" customWidth="1"/>
    <col min="2591" max="2591" width="10.5" bestFit="1" customWidth="1"/>
    <col min="2592" max="2592" width="13.83203125" bestFit="1" customWidth="1"/>
    <col min="2593" max="2593" width="12.5" bestFit="1" customWidth="1"/>
    <col min="2594" max="2594" width="10.5" bestFit="1" customWidth="1"/>
    <col min="2595" max="2595" width="10.6640625" customWidth="1"/>
    <col min="2596" max="2598" width="10.5" customWidth="1"/>
    <col min="2599" max="2601" width="10.5" bestFit="1" customWidth="1"/>
    <col min="2602" max="2602" width="14.83203125" bestFit="1" customWidth="1"/>
    <col min="2603" max="2603" width="10.5" bestFit="1" customWidth="1"/>
    <col min="2604" max="2604" width="13.83203125" bestFit="1" customWidth="1"/>
    <col min="2798" max="2798" width="42.83203125" customWidth="1"/>
    <col min="2799" max="2810" width="0" hidden="1" customWidth="1"/>
    <col min="2811" max="2811" width="21.33203125" bestFit="1" customWidth="1"/>
    <col min="2812" max="2813" width="10.6640625" bestFit="1" customWidth="1"/>
    <col min="2814" max="2814" width="11.1640625" bestFit="1" customWidth="1"/>
    <col min="2815" max="2821" width="10.6640625" bestFit="1" customWidth="1"/>
    <col min="2822" max="2822" width="11.5" bestFit="1" customWidth="1"/>
    <col min="2823" max="2834" width="16.33203125" customWidth="1"/>
    <col min="2835" max="2835" width="10.6640625" bestFit="1" customWidth="1"/>
    <col min="2836" max="2838" width="10.1640625" bestFit="1" customWidth="1"/>
    <col min="2839" max="2839" width="11" customWidth="1"/>
    <col min="2840" max="2841" width="12" customWidth="1"/>
    <col min="2842" max="2842" width="10.1640625" bestFit="1" customWidth="1"/>
    <col min="2843" max="2844" width="12" bestFit="1" customWidth="1"/>
    <col min="2845" max="2845" width="11.5" bestFit="1" customWidth="1"/>
    <col min="2846" max="2846" width="12.5" bestFit="1" customWidth="1"/>
    <col min="2847" max="2847" width="10.5" bestFit="1" customWidth="1"/>
    <col min="2848" max="2848" width="13.83203125" bestFit="1" customWidth="1"/>
    <col min="2849" max="2849" width="12.5" bestFit="1" customWidth="1"/>
    <col min="2850" max="2850" width="10.5" bestFit="1" customWidth="1"/>
    <col min="2851" max="2851" width="10.6640625" customWidth="1"/>
    <col min="2852" max="2854" width="10.5" customWidth="1"/>
    <col min="2855" max="2857" width="10.5" bestFit="1" customWidth="1"/>
    <col min="2858" max="2858" width="14.83203125" bestFit="1" customWidth="1"/>
    <col min="2859" max="2859" width="10.5" bestFit="1" customWidth="1"/>
    <col min="2860" max="2860" width="13.83203125" bestFit="1" customWidth="1"/>
    <col min="3054" max="3054" width="42.83203125" customWidth="1"/>
    <col min="3055" max="3066" width="0" hidden="1" customWidth="1"/>
    <col min="3067" max="3067" width="21.33203125" bestFit="1" customWidth="1"/>
    <col min="3068" max="3069" width="10.6640625" bestFit="1" customWidth="1"/>
    <col min="3070" max="3070" width="11.1640625" bestFit="1" customWidth="1"/>
    <col min="3071" max="3077" width="10.6640625" bestFit="1" customWidth="1"/>
    <col min="3078" max="3078" width="11.5" bestFit="1" customWidth="1"/>
    <col min="3079" max="3090" width="16.33203125" customWidth="1"/>
    <col min="3091" max="3091" width="10.6640625" bestFit="1" customWidth="1"/>
    <col min="3092" max="3094" width="10.1640625" bestFit="1" customWidth="1"/>
    <col min="3095" max="3095" width="11" customWidth="1"/>
    <col min="3096" max="3097" width="12" customWidth="1"/>
    <col min="3098" max="3098" width="10.1640625" bestFit="1" customWidth="1"/>
    <col min="3099" max="3100" width="12" bestFit="1" customWidth="1"/>
    <col min="3101" max="3101" width="11.5" bestFit="1" customWidth="1"/>
    <col min="3102" max="3102" width="12.5" bestFit="1" customWidth="1"/>
    <col min="3103" max="3103" width="10.5" bestFit="1" customWidth="1"/>
    <col min="3104" max="3104" width="13.83203125" bestFit="1" customWidth="1"/>
    <col min="3105" max="3105" width="12.5" bestFit="1" customWidth="1"/>
    <col min="3106" max="3106" width="10.5" bestFit="1" customWidth="1"/>
    <col min="3107" max="3107" width="10.6640625" customWidth="1"/>
    <col min="3108" max="3110" width="10.5" customWidth="1"/>
    <col min="3111" max="3113" width="10.5" bestFit="1" customWidth="1"/>
    <col min="3114" max="3114" width="14.83203125" bestFit="1" customWidth="1"/>
    <col min="3115" max="3115" width="10.5" bestFit="1" customWidth="1"/>
    <col min="3116" max="3116" width="13.83203125" bestFit="1" customWidth="1"/>
    <col min="3310" max="3310" width="42.83203125" customWidth="1"/>
    <col min="3311" max="3322" width="0" hidden="1" customWidth="1"/>
    <col min="3323" max="3323" width="21.33203125" bestFit="1" customWidth="1"/>
    <col min="3324" max="3325" width="10.6640625" bestFit="1" customWidth="1"/>
    <col min="3326" max="3326" width="11.1640625" bestFit="1" customWidth="1"/>
    <col min="3327" max="3333" width="10.6640625" bestFit="1" customWidth="1"/>
    <col min="3334" max="3334" width="11.5" bestFit="1" customWidth="1"/>
    <col min="3335" max="3346" width="16.33203125" customWidth="1"/>
    <col min="3347" max="3347" width="10.6640625" bestFit="1" customWidth="1"/>
    <col min="3348" max="3350" width="10.1640625" bestFit="1" customWidth="1"/>
    <col min="3351" max="3351" width="11" customWidth="1"/>
    <col min="3352" max="3353" width="12" customWidth="1"/>
    <col min="3354" max="3354" width="10.1640625" bestFit="1" customWidth="1"/>
    <col min="3355" max="3356" width="12" bestFit="1" customWidth="1"/>
    <col min="3357" max="3357" width="11.5" bestFit="1" customWidth="1"/>
    <col min="3358" max="3358" width="12.5" bestFit="1" customWidth="1"/>
    <col min="3359" max="3359" width="10.5" bestFit="1" customWidth="1"/>
    <col min="3360" max="3360" width="13.83203125" bestFit="1" customWidth="1"/>
    <col min="3361" max="3361" width="12.5" bestFit="1" customWidth="1"/>
    <col min="3362" max="3362" width="10.5" bestFit="1" customWidth="1"/>
    <col min="3363" max="3363" width="10.6640625" customWidth="1"/>
    <col min="3364" max="3366" width="10.5" customWidth="1"/>
    <col min="3367" max="3369" width="10.5" bestFit="1" customWidth="1"/>
    <col min="3370" max="3370" width="14.83203125" bestFit="1" customWidth="1"/>
    <col min="3371" max="3371" width="10.5" bestFit="1" customWidth="1"/>
    <col min="3372" max="3372" width="13.83203125" bestFit="1" customWidth="1"/>
    <col min="3566" max="3566" width="42.83203125" customWidth="1"/>
    <col min="3567" max="3578" width="0" hidden="1" customWidth="1"/>
    <col min="3579" max="3579" width="21.33203125" bestFit="1" customWidth="1"/>
    <col min="3580" max="3581" width="10.6640625" bestFit="1" customWidth="1"/>
    <col min="3582" max="3582" width="11.1640625" bestFit="1" customWidth="1"/>
    <col min="3583" max="3589" width="10.6640625" bestFit="1" customWidth="1"/>
    <col min="3590" max="3590" width="11.5" bestFit="1" customWidth="1"/>
    <col min="3591" max="3602" width="16.33203125" customWidth="1"/>
    <col min="3603" max="3603" width="10.6640625" bestFit="1" customWidth="1"/>
    <col min="3604" max="3606" width="10.1640625" bestFit="1" customWidth="1"/>
    <col min="3607" max="3607" width="11" customWidth="1"/>
    <col min="3608" max="3609" width="12" customWidth="1"/>
    <col min="3610" max="3610" width="10.1640625" bestFit="1" customWidth="1"/>
    <col min="3611" max="3612" width="12" bestFit="1" customWidth="1"/>
    <col min="3613" max="3613" width="11.5" bestFit="1" customWidth="1"/>
    <col min="3614" max="3614" width="12.5" bestFit="1" customWidth="1"/>
    <col min="3615" max="3615" width="10.5" bestFit="1" customWidth="1"/>
    <col min="3616" max="3616" width="13.83203125" bestFit="1" customWidth="1"/>
    <col min="3617" max="3617" width="12.5" bestFit="1" customWidth="1"/>
    <col min="3618" max="3618" width="10.5" bestFit="1" customWidth="1"/>
    <col min="3619" max="3619" width="10.6640625" customWidth="1"/>
    <col min="3620" max="3622" width="10.5" customWidth="1"/>
    <col min="3623" max="3625" width="10.5" bestFit="1" customWidth="1"/>
    <col min="3626" max="3626" width="14.83203125" bestFit="1" customWidth="1"/>
    <col min="3627" max="3627" width="10.5" bestFit="1" customWidth="1"/>
    <col min="3628" max="3628" width="13.83203125" bestFit="1" customWidth="1"/>
    <col min="3822" max="3822" width="42.83203125" customWidth="1"/>
    <col min="3823" max="3834" width="0" hidden="1" customWidth="1"/>
    <col min="3835" max="3835" width="21.33203125" bestFit="1" customWidth="1"/>
    <col min="3836" max="3837" width="10.6640625" bestFit="1" customWidth="1"/>
    <col min="3838" max="3838" width="11.1640625" bestFit="1" customWidth="1"/>
    <col min="3839" max="3845" width="10.6640625" bestFit="1" customWidth="1"/>
    <col min="3846" max="3846" width="11.5" bestFit="1" customWidth="1"/>
    <col min="3847" max="3858" width="16.33203125" customWidth="1"/>
    <col min="3859" max="3859" width="10.6640625" bestFit="1" customWidth="1"/>
    <col min="3860" max="3862" width="10.1640625" bestFit="1" customWidth="1"/>
    <col min="3863" max="3863" width="11" customWidth="1"/>
    <col min="3864" max="3865" width="12" customWidth="1"/>
    <col min="3866" max="3866" width="10.1640625" bestFit="1" customWidth="1"/>
    <col min="3867" max="3868" width="12" bestFit="1" customWidth="1"/>
    <col min="3869" max="3869" width="11.5" bestFit="1" customWidth="1"/>
    <col min="3870" max="3870" width="12.5" bestFit="1" customWidth="1"/>
    <col min="3871" max="3871" width="10.5" bestFit="1" customWidth="1"/>
    <col min="3872" max="3872" width="13.83203125" bestFit="1" customWidth="1"/>
    <col min="3873" max="3873" width="12.5" bestFit="1" customWidth="1"/>
    <col min="3874" max="3874" width="10.5" bestFit="1" customWidth="1"/>
    <col min="3875" max="3875" width="10.6640625" customWidth="1"/>
    <col min="3876" max="3878" width="10.5" customWidth="1"/>
    <col min="3879" max="3881" width="10.5" bestFit="1" customWidth="1"/>
    <col min="3882" max="3882" width="14.83203125" bestFit="1" customWidth="1"/>
    <col min="3883" max="3883" width="10.5" bestFit="1" customWidth="1"/>
    <col min="3884" max="3884" width="13.83203125" bestFit="1" customWidth="1"/>
    <col min="4078" max="4078" width="42.83203125" customWidth="1"/>
    <col min="4079" max="4090" width="0" hidden="1" customWidth="1"/>
    <col min="4091" max="4091" width="21.33203125" bestFit="1" customWidth="1"/>
    <col min="4092" max="4093" width="10.6640625" bestFit="1" customWidth="1"/>
    <col min="4094" max="4094" width="11.1640625" bestFit="1" customWidth="1"/>
    <col min="4095" max="4101" width="10.6640625" bestFit="1" customWidth="1"/>
    <col min="4102" max="4102" width="11.5" bestFit="1" customWidth="1"/>
    <col min="4103" max="4114" width="16.33203125" customWidth="1"/>
    <col min="4115" max="4115" width="10.6640625" bestFit="1" customWidth="1"/>
    <col min="4116" max="4118" width="10.1640625" bestFit="1" customWidth="1"/>
    <col min="4119" max="4119" width="11" customWidth="1"/>
    <col min="4120" max="4121" width="12" customWidth="1"/>
    <col min="4122" max="4122" width="10.1640625" bestFit="1" customWidth="1"/>
    <col min="4123" max="4124" width="12" bestFit="1" customWidth="1"/>
    <col min="4125" max="4125" width="11.5" bestFit="1" customWidth="1"/>
    <col min="4126" max="4126" width="12.5" bestFit="1" customWidth="1"/>
    <col min="4127" max="4127" width="10.5" bestFit="1" customWidth="1"/>
    <col min="4128" max="4128" width="13.83203125" bestFit="1" customWidth="1"/>
    <col min="4129" max="4129" width="12.5" bestFit="1" customWidth="1"/>
    <col min="4130" max="4130" width="10.5" bestFit="1" customWidth="1"/>
    <col min="4131" max="4131" width="10.6640625" customWidth="1"/>
    <col min="4132" max="4134" width="10.5" customWidth="1"/>
    <col min="4135" max="4137" width="10.5" bestFit="1" customWidth="1"/>
    <col min="4138" max="4138" width="14.83203125" bestFit="1" customWidth="1"/>
    <col min="4139" max="4139" width="10.5" bestFit="1" customWidth="1"/>
    <col min="4140" max="4140" width="13.83203125" bestFit="1" customWidth="1"/>
    <col min="4334" max="4334" width="42.83203125" customWidth="1"/>
    <col min="4335" max="4346" width="0" hidden="1" customWidth="1"/>
    <col min="4347" max="4347" width="21.33203125" bestFit="1" customWidth="1"/>
    <col min="4348" max="4349" width="10.6640625" bestFit="1" customWidth="1"/>
    <col min="4350" max="4350" width="11.1640625" bestFit="1" customWidth="1"/>
    <col min="4351" max="4357" width="10.6640625" bestFit="1" customWidth="1"/>
    <col min="4358" max="4358" width="11.5" bestFit="1" customWidth="1"/>
    <col min="4359" max="4370" width="16.33203125" customWidth="1"/>
    <col min="4371" max="4371" width="10.6640625" bestFit="1" customWidth="1"/>
    <col min="4372" max="4374" width="10.1640625" bestFit="1" customWidth="1"/>
    <col min="4375" max="4375" width="11" customWidth="1"/>
    <col min="4376" max="4377" width="12" customWidth="1"/>
    <col min="4378" max="4378" width="10.1640625" bestFit="1" customWidth="1"/>
    <col min="4379" max="4380" width="12" bestFit="1" customWidth="1"/>
    <col min="4381" max="4381" width="11.5" bestFit="1" customWidth="1"/>
    <col min="4382" max="4382" width="12.5" bestFit="1" customWidth="1"/>
    <col min="4383" max="4383" width="10.5" bestFit="1" customWidth="1"/>
    <col min="4384" max="4384" width="13.83203125" bestFit="1" customWidth="1"/>
    <col min="4385" max="4385" width="12.5" bestFit="1" customWidth="1"/>
    <col min="4386" max="4386" width="10.5" bestFit="1" customWidth="1"/>
    <col min="4387" max="4387" width="10.6640625" customWidth="1"/>
    <col min="4388" max="4390" width="10.5" customWidth="1"/>
    <col min="4391" max="4393" width="10.5" bestFit="1" customWidth="1"/>
    <col min="4394" max="4394" width="14.83203125" bestFit="1" customWidth="1"/>
    <col min="4395" max="4395" width="10.5" bestFit="1" customWidth="1"/>
    <col min="4396" max="4396" width="13.83203125" bestFit="1" customWidth="1"/>
    <col min="4590" max="4590" width="42.83203125" customWidth="1"/>
    <col min="4591" max="4602" width="0" hidden="1" customWidth="1"/>
    <col min="4603" max="4603" width="21.33203125" bestFit="1" customWidth="1"/>
    <col min="4604" max="4605" width="10.6640625" bestFit="1" customWidth="1"/>
    <col min="4606" max="4606" width="11.1640625" bestFit="1" customWidth="1"/>
    <col min="4607" max="4613" width="10.6640625" bestFit="1" customWidth="1"/>
    <col min="4614" max="4614" width="11.5" bestFit="1" customWidth="1"/>
    <col min="4615" max="4626" width="16.33203125" customWidth="1"/>
    <col min="4627" max="4627" width="10.6640625" bestFit="1" customWidth="1"/>
    <col min="4628" max="4630" width="10.1640625" bestFit="1" customWidth="1"/>
    <col min="4631" max="4631" width="11" customWidth="1"/>
    <col min="4632" max="4633" width="12" customWidth="1"/>
    <col min="4634" max="4634" width="10.1640625" bestFit="1" customWidth="1"/>
    <col min="4635" max="4636" width="12" bestFit="1" customWidth="1"/>
    <col min="4637" max="4637" width="11.5" bestFit="1" customWidth="1"/>
    <col min="4638" max="4638" width="12.5" bestFit="1" customWidth="1"/>
    <col min="4639" max="4639" width="10.5" bestFit="1" customWidth="1"/>
    <col min="4640" max="4640" width="13.83203125" bestFit="1" customWidth="1"/>
    <col min="4641" max="4641" width="12.5" bestFit="1" customWidth="1"/>
    <col min="4642" max="4642" width="10.5" bestFit="1" customWidth="1"/>
    <col min="4643" max="4643" width="10.6640625" customWidth="1"/>
    <col min="4644" max="4646" width="10.5" customWidth="1"/>
    <col min="4647" max="4649" width="10.5" bestFit="1" customWidth="1"/>
    <col min="4650" max="4650" width="14.83203125" bestFit="1" customWidth="1"/>
    <col min="4651" max="4651" width="10.5" bestFit="1" customWidth="1"/>
    <col min="4652" max="4652" width="13.83203125" bestFit="1" customWidth="1"/>
    <col min="4846" max="4846" width="42.83203125" customWidth="1"/>
    <col min="4847" max="4858" width="0" hidden="1" customWidth="1"/>
    <col min="4859" max="4859" width="21.33203125" bestFit="1" customWidth="1"/>
    <col min="4860" max="4861" width="10.6640625" bestFit="1" customWidth="1"/>
    <col min="4862" max="4862" width="11.1640625" bestFit="1" customWidth="1"/>
    <col min="4863" max="4869" width="10.6640625" bestFit="1" customWidth="1"/>
    <col min="4870" max="4870" width="11.5" bestFit="1" customWidth="1"/>
    <col min="4871" max="4882" width="16.33203125" customWidth="1"/>
    <col min="4883" max="4883" width="10.6640625" bestFit="1" customWidth="1"/>
    <col min="4884" max="4886" width="10.1640625" bestFit="1" customWidth="1"/>
    <col min="4887" max="4887" width="11" customWidth="1"/>
    <col min="4888" max="4889" width="12" customWidth="1"/>
    <col min="4890" max="4890" width="10.1640625" bestFit="1" customWidth="1"/>
    <col min="4891" max="4892" width="12" bestFit="1" customWidth="1"/>
    <col min="4893" max="4893" width="11.5" bestFit="1" customWidth="1"/>
    <col min="4894" max="4894" width="12.5" bestFit="1" customWidth="1"/>
    <col min="4895" max="4895" width="10.5" bestFit="1" customWidth="1"/>
    <col min="4896" max="4896" width="13.83203125" bestFit="1" customWidth="1"/>
    <col min="4897" max="4897" width="12.5" bestFit="1" customWidth="1"/>
    <col min="4898" max="4898" width="10.5" bestFit="1" customWidth="1"/>
    <col min="4899" max="4899" width="10.6640625" customWidth="1"/>
    <col min="4900" max="4902" width="10.5" customWidth="1"/>
    <col min="4903" max="4905" width="10.5" bestFit="1" customWidth="1"/>
    <col min="4906" max="4906" width="14.83203125" bestFit="1" customWidth="1"/>
    <col min="4907" max="4907" width="10.5" bestFit="1" customWidth="1"/>
    <col min="4908" max="4908" width="13.83203125" bestFit="1" customWidth="1"/>
    <col min="5102" max="5102" width="42.83203125" customWidth="1"/>
    <col min="5103" max="5114" width="0" hidden="1" customWidth="1"/>
    <col min="5115" max="5115" width="21.33203125" bestFit="1" customWidth="1"/>
    <col min="5116" max="5117" width="10.6640625" bestFit="1" customWidth="1"/>
    <col min="5118" max="5118" width="11.1640625" bestFit="1" customWidth="1"/>
    <col min="5119" max="5125" width="10.6640625" bestFit="1" customWidth="1"/>
    <col min="5126" max="5126" width="11.5" bestFit="1" customWidth="1"/>
    <col min="5127" max="5138" width="16.33203125" customWidth="1"/>
    <col min="5139" max="5139" width="10.6640625" bestFit="1" customWidth="1"/>
    <col min="5140" max="5142" width="10.1640625" bestFit="1" customWidth="1"/>
    <col min="5143" max="5143" width="11" customWidth="1"/>
    <col min="5144" max="5145" width="12" customWidth="1"/>
    <col min="5146" max="5146" width="10.1640625" bestFit="1" customWidth="1"/>
    <col min="5147" max="5148" width="12" bestFit="1" customWidth="1"/>
    <col min="5149" max="5149" width="11.5" bestFit="1" customWidth="1"/>
    <col min="5150" max="5150" width="12.5" bestFit="1" customWidth="1"/>
    <col min="5151" max="5151" width="10.5" bestFit="1" customWidth="1"/>
    <col min="5152" max="5152" width="13.83203125" bestFit="1" customWidth="1"/>
    <col min="5153" max="5153" width="12.5" bestFit="1" customWidth="1"/>
    <col min="5154" max="5154" width="10.5" bestFit="1" customWidth="1"/>
    <col min="5155" max="5155" width="10.6640625" customWidth="1"/>
    <col min="5156" max="5158" width="10.5" customWidth="1"/>
    <col min="5159" max="5161" width="10.5" bestFit="1" customWidth="1"/>
    <col min="5162" max="5162" width="14.83203125" bestFit="1" customWidth="1"/>
    <col min="5163" max="5163" width="10.5" bestFit="1" customWidth="1"/>
    <col min="5164" max="5164" width="13.83203125" bestFit="1" customWidth="1"/>
    <col min="5358" max="5358" width="42.83203125" customWidth="1"/>
    <col min="5359" max="5370" width="0" hidden="1" customWidth="1"/>
    <col min="5371" max="5371" width="21.33203125" bestFit="1" customWidth="1"/>
    <col min="5372" max="5373" width="10.6640625" bestFit="1" customWidth="1"/>
    <col min="5374" max="5374" width="11.1640625" bestFit="1" customWidth="1"/>
    <col min="5375" max="5381" width="10.6640625" bestFit="1" customWidth="1"/>
    <col min="5382" max="5382" width="11.5" bestFit="1" customWidth="1"/>
    <col min="5383" max="5394" width="16.33203125" customWidth="1"/>
    <col min="5395" max="5395" width="10.6640625" bestFit="1" customWidth="1"/>
    <col min="5396" max="5398" width="10.1640625" bestFit="1" customWidth="1"/>
    <col min="5399" max="5399" width="11" customWidth="1"/>
    <col min="5400" max="5401" width="12" customWidth="1"/>
    <col min="5402" max="5402" width="10.1640625" bestFit="1" customWidth="1"/>
    <col min="5403" max="5404" width="12" bestFit="1" customWidth="1"/>
    <col min="5405" max="5405" width="11.5" bestFit="1" customWidth="1"/>
    <col min="5406" max="5406" width="12.5" bestFit="1" customWidth="1"/>
    <col min="5407" max="5407" width="10.5" bestFit="1" customWidth="1"/>
    <col min="5408" max="5408" width="13.83203125" bestFit="1" customWidth="1"/>
    <col min="5409" max="5409" width="12.5" bestFit="1" customWidth="1"/>
    <col min="5410" max="5410" width="10.5" bestFit="1" customWidth="1"/>
    <col min="5411" max="5411" width="10.6640625" customWidth="1"/>
    <col min="5412" max="5414" width="10.5" customWidth="1"/>
    <col min="5415" max="5417" width="10.5" bestFit="1" customWidth="1"/>
    <col min="5418" max="5418" width="14.83203125" bestFit="1" customWidth="1"/>
    <col min="5419" max="5419" width="10.5" bestFit="1" customWidth="1"/>
    <col min="5420" max="5420" width="13.83203125" bestFit="1" customWidth="1"/>
    <col min="5614" max="5614" width="42.83203125" customWidth="1"/>
    <col min="5615" max="5626" width="0" hidden="1" customWidth="1"/>
    <col min="5627" max="5627" width="21.33203125" bestFit="1" customWidth="1"/>
    <col min="5628" max="5629" width="10.6640625" bestFit="1" customWidth="1"/>
    <col min="5630" max="5630" width="11.1640625" bestFit="1" customWidth="1"/>
    <col min="5631" max="5637" width="10.6640625" bestFit="1" customWidth="1"/>
    <col min="5638" max="5638" width="11.5" bestFit="1" customWidth="1"/>
    <col min="5639" max="5650" width="16.33203125" customWidth="1"/>
    <col min="5651" max="5651" width="10.6640625" bestFit="1" customWidth="1"/>
    <col min="5652" max="5654" width="10.1640625" bestFit="1" customWidth="1"/>
    <col min="5655" max="5655" width="11" customWidth="1"/>
    <col min="5656" max="5657" width="12" customWidth="1"/>
    <col min="5658" max="5658" width="10.1640625" bestFit="1" customWidth="1"/>
    <col min="5659" max="5660" width="12" bestFit="1" customWidth="1"/>
    <col min="5661" max="5661" width="11.5" bestFit="1" customWidth="1"/>
    <col min="5662" max="5662" width="12.5" bestFit="1" customWidth="1"/>
    <col min="5663" max="5663" width="10.5" bestFit="1" customWidth="1"/>
    <col min="5664" max="5664" width="13.83203125" bestFit="1" customWidth="1"/>
    <col min="5665" max="5665" width="12.5" bestFit="1" customWidth="1"/>
    <col min="5666" max="5666" width="10.5" bestFit="1" customWidth="1"/>
    <col min="5667" max="5667" width="10.6640625" customWidth="1"/>
    <col min="5668" max="5670" width="10.5" customWidth="1"/>
    <col min="5671" max="5673" width="10.5" bestFit="1" customWidth="1"/>
    <col min="5674" max="5674" width="14.83203125" bestFit="1" customWidth="1"/>
    <col min="5675" max="5675" width="10.5" bestFit="1" customWidth="1"/>
    <col min="5676" max="5676" width="13.83203125" bestFit="1" customWidth="1"/>
    <col min="5870" max="5870" width="42.83203125" customWidth="1"/>
    <col min="5871" max="5882" width="0" hidden="1" customWidth="1"/>
    <col min="5883" max="5883" width="21.33203125" bestFit="1" customWidth="1"/>
    <col min="5884" max="5885" width="10.6640625" bestFit="1" customWidth="1"/>
    <col min="5886" max="5886" width="11.1640625" bestFit="1" customWidth="1"/>
    <col min="5887" max="5893" width="10.6640625" bestFit="1" customWidth="1"/>
    <col min="5894" max="5894" width="11.5" bestFit="1" customWidth="1"/>
    <col min="5895" max="5906" width="16.33203125" customWidth="1"/>
    <col min="5907" max="5907" width="10.6640625" bestFit="1" customWidth="1"/>
    <col min="5908" max="5910" width="10.1640625" bestFit="1" customWidth="1"/>
    <col min="5911" max="5911" width="11" customWidth="1"/>
    <col min="5912" max="5913" width="12" customWidth="1"/>
    <col min="5914" max="5914" width="10.1640625" bestFit="1" customWidth="1"/>
    <col min="5915" max="5916" width="12" bestFit="1" customWidth="1"/>
    <col min="5917" max="5917" width="11.5" bestFit="1" customWidth="1"/>
    <col min="5918" max="5918" width="12.5" bestFit="1" customWidth="1"/>
    <col min="5919" max="5919" width="10.5" bestFit="1" customWidth="1"/>
    <col min="5920" max="5920" width="13.83203125" bestFit="1" customWidth="1"/>
    <col min="5921" max="5921" width="12.5" bestFit="1" customWidth="1"/>
    <col min="5922" max="5922" width="10.5" bestFit="1" customWidth="1"/>
    <col min="5923" max="5923" width="10.6640625" customWidth="1"/>
    <col min="5924" max="5926" width="10.5" customWidth="1"/>
    <col min="5927" max="5929" width="10.5" bestFit="1" customWidth="1"/>
    <col min="5930" max="5930" width="14.83203125" bestFit="1" customWidth="1"/>
    <col min="5931" max="5931" width="10.5" bestFit="1" customWidth="1"/>
    <col min="5932" max="5932" width="13.83203125" bestFit="1" customWidth="1"/>
    <col min="6126" max="6126" width="42.83203125" customWidth="1"/>
    <col min="6127" max="6138" width="0" hidden="1" customWidth="1"/>
    <col min="6139" max="6139" width="21.33203125" bestFit="1" customWidth="1"/>
    <col min="6140" max="6141" width="10.6640625" bestFit="1" customWidth="1"/>
    <col min="6142" max="6142" width="11.1640625" bestFit="1" customWidth="1"/>
    <col min="6143" max="6149" width="10.6640625" bestFit="1" customWidth="1"/>
    <col min="6150" max="6150" width="11.5" bestFit="1" customWidth="1"/>
    <col min="6151" max="6162" width="16.33203125" customWidth="1"/>
    <col min="6163" max="6163" width="10.6640625" bestFit="1" customWidth="1"/>
    <col min="6164" max="6166" width="10.1640625" bestFit="1" customWidth="1"/>
    <col min="6167" max="6167" width="11" customWidth="1"/>
    <col min="6168" max="6169" width="12" customWidth="1"/>
    <col min="6170" max="6170" width="10.1640625" bestFit="1" customWidth="1"/>
    <col min="6171" max="6172" width="12" bestFit="1" customWidth="1"/>
    <col min="6173" max="6173" width="11.5" bestFit="1" customWidth="1"/>
    <col min="6174" max="6174" width="12.5" bestFit="1" customWidth="1"/>
    <col min="6175" max="6175" width="10.5" bestFit="1" customWidth="1"/>
    <col min="6176" max="6176" width="13.83203125" bestFit="1" customWidth="1"/>
    <col min="6177" max="6177" width="12.5" bestFit="1" customWidth="1"/>
    <col min="6178" max="6178" width="10.5" bestFit="1" customWidth="1"/>
    <col min="6179" max="6179" width="10.6640625" customWidth="1"/>
    <col min="6180" max="6182" width="10.5" customWidth="1"/>
    <col min="6183" max="6185" width="10.5" bestFit="1" customWidth="1"/>
    <col min="6186" max="6186" width="14.83203125" bestFit="1" customWidth="1"/>
    <col min="6187" max="6187" width="10.5" bestFit="1" customWidth="1"/>
    <col min="6188" max="6188" width="13.83203125" bestFit="1" customWidth="1"/>
    <col min="6382" max="6382" width="42.83203125" customWidth="1"/>
    <col min="6383" max="6394" width="0" hidden="1" customWidth="1"/>
    <col min="6395" max="6395" width="21.33203125" bestFit="1" customWidth="1"/>
    <col min="6396" max="6397" width="10.6640625" bestFit="1" customWidth="1"/>
    <col min="6398" max="6398" width="11.1640625" bestFit="1" customWidth="1"/>
    <col min="6399" max="6405" width="10.6640625" bestFit="1" customWidth="1"/>
    <col min="6406" max="6406" width="11.5" bestFit="1" customWidth="1"/>
    <col min="6407" max="6418" width="16.33203125" customWidth="1"/>
    <col min="6419" max="6419" width="10.6640625" bestFit="1" customWidth="1"/>
    <col min="6420" max="6422" width="10.1640625" bestFit="1" customWidth="1"/>
    <col min="6423" max="6423" width="11" customWidth="1"/>
    <col min="6424" max="6425" width="12" customWidth="1"/>
    <col min="6426" max="6426" width="10.1640625" bestFit="1" customWidth="1"/>
    <col min="6427" max="6428" width="12" bestFit="1" customWidth="1"/>
    <col min="6429" max="6429" width="11.5" bestFit="1" customWidth="1"/>
    <col min="6430" max="6430" width="12.5" bestFit="1" customWidth="1"/>
    <col min="6431" max="6431" width="10.5" bestFit="1" customWidth="1"/>
    <col min="6432" max="6432" width="13.83203125" bestFit="1" customWidth="1"/>
    <col min="6433" max="6433" width="12.5" bestFit="1" customWidth="1"/>
    <col min="6434" max="6434" width="10.5" bestFit="1" customWidth="1"/>
    <col min="6435" max="6435" width="10.6640625" customWidth="1"/>
    <col min="6436" max="6438" width="10.5" customWidth="1"/>
    <col min="6439" max="6441" width="10.5" bestFit="1" customWidth="1"/>
    <col min="6442" max="6442" width="14.83203125" bestFit="1" customWidth="1"/>
    <col min="6443" max="6443" width="10.5" bestFit="1" customWidth="1"/>
    <col min="6444" max="6444" width="13.83203125" bestFit="1" customWidth="1"/>
    <col min="6638" max="6638" width="42.83203125" customWidth="1"/>
    <col min="6639" max="6650" width="0" hidden="1" customWidth="1"/>
    <col min="6651" max="6651" width="21.33203125" bestFit="1" customWidth="1"/>
    <col min="6652" max="6653" width="10.6640625" bestFit="1" customWidth="1"/>
    <col min="6654" max="6654" width="11.1640625" bestFit="1" customWidth="1"/>
    <col min="6655" max="6661" width="10.6640625" bestFit="1" customWidth="1"/>
    <col min="6662" max="6662" width="11.5" bestFit="1" customWidth="1"/>
    <col min="6663" max="6674" width="16.33203125" customWidth="1"/>
    <col min="6675" max="6675" width="10.6640625" bestFit="1" customWidth="1"/>
    <col min="6676" max="6678" width="10.1640625" bestFit="1" customWidth="1"/>
    <col min="6679" max="6679" width="11" customWidth="1"/>
    <col min="6680" max="6681" width="12" customWidth="1"/>
    <col min="6682" max="6682" width="10.1640625" bestFit="1" customWidth="1"/>
    <col min="6683" max="6684" width="12" bestFit="1" customWidth="1"/>
    <col min="6685" max="6685" width="11.5" bestFit="1" customWidth="1"/>
    <col min="6686" max="6686" width="12.5" bestFit="1" customWidth="1"/>
    <col min="6687" max="6687" width="10.5" bestFit="1" customWidth="1"/>
    <col min="6688" max="6688" width="13.83203125" bestFit="1" customWidth="1"/>
    <col min="6689" max="6689" width="12.5" bestFit="1" customWidth="1"/>
    <col min="6690" max="6690" width="10.5" bestFit="1" customWidth="1"/>
    <col min="6691" max="6691" width="10.6640625" customWidth="1"/>
    <col min="6692" max="6694" width="10.5" customWidth="1"/>
    <col min="6695" max="6697" width="10.5" bestFit="1" customWidth="1"/>
    <col min="6698" max="6698" width="14.83203125" bestFit="1" customWidth="1"/>
    <col min="6699" max="6699" width="10.5" bestFit="1" customWidth="1"/>
    <col min="6700" max="6700" width="13.83203125" bestFit="1" customWidth="1"/>
    <col min="6894" max="6894" width="42.83203125" customWidth="1"/>
    <col min="6895" max="6906" width="0" hidden="1" customWidth="1"/>
    <col min="6907" max="6907" width="21.33203125" bestFit="1" customWidth="1"/>
    <col min="6908" max="6909" width="10.6640625" bestFit="1" customWidth="1"/>
    <col min="6910" max="6910" width="11.1640625" bestFit="1" customWidth="1"/>
    <col min="6911" max="6917" width="10.6640625" bestFit="1" customWidth="1"/>
    <col min="6918" max="6918" width="11.5" bestFit="1" customWidth="1"/>
    <col min="6919" max="6930" width="16.33203125" customWidth="1"/>
    <col min="6931" max="6931" width="10.6640625" bestFit="1" customWidth="1"/>
    <col min="6932" max="6934" width="10.1640625" bestFit="1" customWidth="1"/>
    <col min="6935" max="6935" width="11" customWidth="1"/>
    <col min="6936" max="6937" width="12" customWidth="1"/>
    <col min="6938" max="6938" width="10.1640625" bestFit="1" customWidth="1"/>
    <col min="6939" max="6940" width="12" bestFit="1" customWidth="1"/>
    <col min="6941" max="6941" width="11.5" bestFit="1" customWidth="1"/>
    <col min="6942" max="6942" width="12.5" bestFit="1" customWidth="1"/>
    <col min="6943" max="6943" width="10.5" bestFit="1" customWidth="1"/>
    <col min="6944" max="6944" width="13.83203125" bestFit="1" customWidth="1"/>
    <col min="6945" max="6945" width="12.5" bestFit="1" customWidth="1"/>
    <col min="6946" max="6946" width="10.5" bestFit="1" customWidth="1"/>
    <col min="6947" max="6947" width="10.6640625" customWidth="1"/>
    <col min="6948" max="6950" width="10.5" customWidth="1"/>
    <col min="6951" max="6953" width="10.5" bestFit="1" customWidth="1"/>
    <col min="6954" max="6954" width="14.83203125" bestFit="1" customWidth="1"/>
    <col min="6955" max="6955" width="10.5" bestFit="1" customWidth="1"/>
    <col min="6956" max="6956" width="13.83203125" bestFit="1" customWidth="1"/>
    <col min="7150" max="7150" width="42.83203125" customWidth="1"/>
    <col min="7151" max="7162" width="0" hidden="1" customWidth="1"/>
    <col min="7163" max="7163" width="21.33203125" bestFit="1" customWidth="1"/>
    <col min="7164" max="7165" width="10.6640625" bestFit="1" customWidth="1"/>
    <col min="7166" max="7166" width="11.1640625" bestFit="1" customWidth="1"/>
    <col min="7167" max="7173" width="10.6640625" bestFit="1" customWidth="1"/>
    <col min="7174" max="7174" width="11.5" bestFit="1" customWidth="1"/>
    <col min="7175" max="7186" width="16.33203125" customWidth="1"/>
    <col min="7187" max="7187" width="10.6640625" bestFit="1" customWidth="1"/>
    <col min="7188" max="7190" width="10.1640625" bestFit="1" customWidth="1"/>
    <col min="7191" max="7191" width="11" customWidth="1"/>
    <col min="7192" max="7193" width="12" customWidth="1"/>
    <col min="7194" max="7194" width="10.1640625" bestFit="1" customWidth="1"/>
    <col min="7195" max="7196" width="12" bestFit="1" customWidth="1"/>
    <col min="7197" max="7197" width="11.5" bestFit="1" customWidth="1"/>
    <col min="7198" max="7198" width="12.5" bestFit="1" customWidth="1"/>
    <col min="7199" max="7199" width="10.5" bestFit="1" customWidth="1"/>
    <col min="7200" max="7200" width="13.83203125" bestFit="1" customWidth="1"/>
    <col min="7201" max="7201" width="12.5" bestFit="1" customWidth="1"/>
    <col min="7202" max="7202" width="10.5" bestFit="1" customWidth="1"/>
    <col min="7203" max="7203" width="10.6640625" customWidth="1"/>
    <col min="7204" max="7206" width="10.5" customWidth="1"/>
    <col min="7207" max="7209" width="10.5" bestFit="1" customWidth="1"/>
    <col min="7210" max="7210" width="14.83203125" bestFit="1" customWidth="1"/>
    <col min="7211" max="7211" width="10.5" bestFit="1" customWidth="1"/>
    <col min="7212" max="7212" width="13.83203125" bestFit="1" customWidth="1"/>
    <col min="7406" max="7406" width="42.83203125" customWidth="1"/>
    <col min="7407" max="7418" width="0" hidden="1" customWidth="1"/>
    <col min="7419" max="7419" width="21.33203125" bestFit="1" customWidth="1"/>
    <col min="7420" max="7421" width="10.6640625" bestFit="1" customWidth="1"/>
    <col min="7422" max="7422" width="11.1640625" bestFit="1" customWidth="1"/>
    <col min="7423" max="7429" width="10.6640625" bestFit="1" customWidth="1"/>
    <col min="7430" max="7430" width="11.5" bestFit="1" customWidth="1"/>
    <col min="7431" max="7442" width="16.33203125" customWidth="1"/>
    <col min="7443" max="7443" width="10.6640625" bestFit="1" customWidth="1"/>
    <col min="7444" max="7446" width="10.1640625" bestFit="1" customWidth="1"/>
    <col min="7447" max="7447" width="11" customWidth="1"/>
    <col min="7448" max="7449" width="12" customWidth="1"/>
    <col min="7450" max="7450" width="10.1640625" bestFit="1" customWidth="1"/>
    <col min="7451" max="7452" width="12" bestFit="1" customWidth="1"/>
    <col min="7453" max="7453" width="11.5" bestFit="1" customWidth="1"/>
    <col min="7454" max="7454" width="12.5" bestFit="1" customWidth="1"/>
    <col min="7455" max="7455" width="10.5" bestFit="1" customWidth="1"/>
    <col min="7456" max="7456" width="13.83203125" bestFit="1" customWidth="1"/>
    <col min="7457" max="7457" width="12.5" bestFit="1" customWidth="1"/>
    <col min="7458" max="7458" width="10.5" bestFit="1" customWidth="1"/>
    <col min="7459" max="7459" width="10.6640625" customWidth="1"/>
    <col min="7460" max="7462" width="10.5" customWidth="1"/>
    <col min="7463" max="7465" width="10.5" bestFit="1" customWidth="1"/>
    <col min="7466" max="7466" width="14.83203125" bestFit="1" customWidth="1"/>
    <col min="7467" max="7467" width="10.5" bestFit="1" customWidth="1"/>
    <col min="7468" max="7468" width="13.83203125" bestFit="1" customWidth="1"/>
    <col min="7662" max="7662" width="42.83203125" customWidth="1"/>
    <col min="7663" max="7674" width="0" hidden="1" customWidth="1"/>
    <col min="7675" max="7675" width="21.33203125" bestFit="1" customWidth="1"/>
    <col min="7676" max="7677" width="10.6640625" bestFit="1" customWidth="1"/>
    <col min="7678" max="7678" width="11.1640625" bestFit="1" customWidth="1"/>
    <col min="7679" max="7685" width="10.6640625" bestFit="1" customWidth="1"/>
    <col min="7686" max="7686" width="11.5" bestFit="1" customWidth="1"/>
    <col min="7687" max="7698" width="16.33203125" customWidth="1"/>
    <col min="7699" max="7699" width="10.6640625" bestFit="1" customWidth="1"/>
    <col min="7700" max="7702" width="10.1640625" bestFit="1" customWidth="1"/>
    <col min="7703" max="7703" width="11" customWidth="1"/>
    <col min="7704" max="7705" width="12" customWidth="1"/>
    <col min="7706" max="7706" width="10.1640625" bestFit="1" customWidth="1"/>
    <col min="7707" max="7708" width="12" bestFit="1" customWidth="1"/>
    <col min="7709" max="7709" width="11.5" bestFit="1" customWidth="1"/>
    <col min="7710" max="7710" width="12.5" bestFit="1" customWidth="1"/>
    <col min="7711" max="7711" width="10.5" bestFit="1" customWidth="1"/>
    <col min="7712" max="7712" width="13.83203125" bestFit="1" customWidth="1"/>
    <col min="7713" max="7713" width="12.5" bestFit="1" customWidth="1"/>
    <col min="7714" max="7714" width="10.5" bestFit="1" customWidth="1"/>
    <col min="7715" max="7715" width="10.6640625" customWidth="1"/>
    <col min="7716" max="7718" width="10.5" customWidth="1"/>
    <col min="7719" max="7721" width="10.5" bestFit="1" customWidth="1"/>
    <col min="7722" max="7722" width="14.83203125" bestFit="1" customWidth="1"/>
    <col min="7723" max="7723" width="10.5" bestFit="1" customWidth="1"/>
    <col min="7724" max="7724" width="13.83203125" bestFit="1" customWidth="1"/>
    <col min="7918" max="7918" width="42.83203125" customWidth="1"/>
    <col min="7919" max="7930" width="0" hidden="1" customWidth="1"/>
    <col min="7931" max="7931" width="21.33203125" bestFit="1" customWidth="1"/>
    <col min="7932" max="7933" width="10.6640625" bestFit="1" customWidth="1"/>
    <col min="7934" max="7934" width="11.1640625" bestFit="1" customWidth="1"/>
    <col min="7935" max="7941" width="10.6640625" bestFit="1" customWidth="1"/>
    <col min="7942" max="7942" width="11.5" bestFit="1" customWidth="1"/>
    <col min="7943" max="7954" width="16.33203125" customWidth="1"/>
    <col min="7955" max="7955" width="10.6640625" bestFit="1" customWidth="1"/>
    <col min="7956" max="7958" width="10.1640625" bestFit="1" customWidth="1"/>
    <col min="7959" max="7959" width="11" customWidth="1"/>
    <col min="7960" max="7961" width="12" customWidth="1"/>
    <col min="7962" max="7962" width="10.1640625" bestFit="1" customWidth="1"/>
    <col min="7963" max="7964" width="12" bestFit="1" customWidth="1"/>
    <col min="7965" max="7965" width="11.5" bestFit="1" customWidth="1"/>
    <col min="7966" max="7966" width="12.5" bestFit="1" customWidth="1"/>
    <col min="7967" max="7967" width="10.5" bestFit="1" customWidth="1"/>
    <col min="7968" max="7968" width="13.83203125" bestFit="1" customWidth="1"/>
    <col min="7969" max="7969" width="12.5" bestFit="1" customWidth="1"/>
    <col min="7970" max="7970" width="10.5" bestFit="1" customWidth="1"/>
    <col min="7971" max="7971" width="10.6640625" customWidth="1"/>
    <col min="7972" max="7974" width="10.5" customWidth="1"/>
    <col min="7975" max="7977" width="10.5" bestFit="1" customWidth="1"/>
    <col min="7978" max="7978" width="14.83203125" bestFit="1" customWidth="1"/>
    <col min="7979" max="7979" width="10.5" bestFit="1" customWidth="1"/>
    <col min="7980" max="7980" width="13.83203125" bestFit="1" customWidth="1"/>
    <col min="8174" max="8174" width="42.83203125" customWidth="1"/>
    <col min="8175" max="8186" width="0" hidden="1" customWidth="1"/>
    <col min="8187" max="8187" width="21.33203125" bestFit="1" customWidth="1"/>
    <col min="8188" max="8189" width="10.6640625" bestFit="1" customWidth="1"/>
    <col min="8190" max="8190" width="11.1640625" bestFit="1" customWidth="1"/>
    <col min="8191" max="8197" width="10.6640625" bestFit="1" customWidth="1"/>
    <col min="8198" max="8198" width="11.5" bestFit="1" customWidth="1"/>
    <col min="8199" max="8210" width="16.33203125" customWidth="1"/>
    <col min="8211" max="8211" width="10.6640625" bestFit="1" customWidth="1"/>
    <col min="8212" max="8214" width="10.1640625" bestFit="1" customWidth="1"/>
    <col min="8215" max="8215" width="11" customWidth="1"/>
    <col min="8216" max="8217" width="12" customWidth="1"/>
    <col min="8218" max="8218" width="10.1640625" bestFit="1" customWidth="1"/>
    <col min="8219" max="8220" width="12" bestFit="1" customWidth="1"/>
    <col min="8221" max="8221" width="11.5" bestFit="1" customWidth="1"/>
    <col min="8222" max="8222" width="12.5" bestFit="1" customWidth="1"/>
    <col min="8223" max="8223" width="10.5" bestFit="1" customWidth="1"/>
    <col min="8224" max="8224" width="13.83203125" bestFit="1" customWidth="1"/>
    <col min="8225" max="8225" width="12.5" bestFit="1" customWidth="1"/>
    <col min="8226" max="8226" width="10.5" bestFit="1" customWidth="1"/>
    <col min="8227" max="8227" width="10.6640625" customWidth="1"/>
    <col min="8228" max="8230" width="10.5" customWidth="1"/>
    <col min="8231" max="8233" width="10.5" bestFit="1" customWidth="1"/>
    <col min="8234" max="8234" width="14.83203125" bestFit="1" customWidth="1"/>
    <col min="8235" max="8235" width="10.5" bestFit="1" customWidth="1"/>
    <col min="8236" max="8236" width="13.83203125" bestFit="1" customWidth="1"/>
    <col min="8430" max="8430" width="42.83203125" customWidth="1"/>
    <col min="8431" max="8442" width="0" hidden="1" customWidth="1"/>
    <col min="8443" max="8443" width="21.33203125" bestFit="1" customWidth="1"/>
    <col min="8444" max="8445" width="10.6640625" bestFit="1" customWidth="1"/>
    <col min="8446" max="8446" width="11.1640625" bestFit="1" customWidth="1"/>
    <col min="8447" max="8453" width="10.6640625" bestFit="1" customWidth="1"/>
    <col min="8454" max="8454" width="11.5" bestFit="1" customWidth="1"/>
    <col min="8455" max="8466" width="16.33203125" customWidth="1"/>
    <col min="8467" max="8467" width="10.6640625" bestFit="1" customWidth="1"/>
    <col min="8468" max="8470" width="10.1640625" bestFit="1" customWidth="1"/>
    <col min="8471" max="8471" width="11" customWidth="1"/>
    <col min="8472" max="8473" width="12" customWidth="1"/>
    <col min="8474" max="8474" width="10.1640625" bestFit="1" customWidth="1"/>
    <col min="8475" max="8476" width="12" bestFit="1" customWidth="1"/>
    <col min="8477" max="8477" width="11.5" bestFit="1" customWidth="1"/>
    <col min="8478" max="8478" width="12.5" bestFit="1" customWidth="1"/>
    <col min="8479" max="8479" width="10.5" bestFit="1" customWidth="1"/>
    <col min="8480" max="8480" width="13.83203125" bestFit="1" customWidth="1"/>
    <col min="8481" max="8481" width="12.5" bestFit="1" customWidth="1"/>
    <col min="8482" max="8482" width="10.5" bestFit="1" customWidth="1"/>
    <col min="8483" max="8483" width="10.6640625" customWidth="1"/>
    <col min="8484" max="8486" width="10.5" customWidth="1"/>
    <col min="8487" max="8489" width="10.5" bestFit="1" customWidth="1"/>
    <col min="8490" max="8490" width="14.83203125" bestFit="1" customWidth="1"/>
    <col min="8491" max="8491" width="10.5" bestFit="1" customWidth="1"/>
    <col min="8492" max="8492" width="13.83203125" bestFit="1" customWidth="1"/>
    <col min="8686" max="8686" width="42.83203125" customWidth="1"/>
    <col min="8687" max="8698" width="0" hidden="1" customWidth="1"/>
    <col min="8699" max="8699" width="21.33203125" bestFit="1" customWidth="1"/>
    <col min="8700" max="8701" width="10.6640625" bestFit="1" customWidth="1"/>
    <col min="8702" max="8702" width="11.1640625" bestFit="1" customWidth="1"/>
    <col min="8703" max="8709" width="10.6640625" bestFit="1" customWidth="1"/>
    <col min="8710" max="8710" width="11.5" bestFit="1" customWidth="1"/>
    <col min="8711" max="8722" width="16.33203125" customWidth="1"/>
    <col min="8723" max="8723" width="10.6640625" bestFit="1" customWidth="1"/>
    <col min="8724" max="8726" width="10.1640625" bestFit="1" customWidth="1"/>
    <col min="8727" max="8727" width="11" customWidth="1"/>
    <col min="8728" max="8729" width="12" customWidth="1"/>
    <col min="8730" max="8730" width="10.1640625" bestFit="1" customWidth="1"/>
    <col min="8731" max="8732" width="12" bestFit="1" customWidth="1"/>
    <col min="8733" max="8733" width="11.5" bestFit="1" customWidth="1"/>
    <col min="8734" max="8734" width="12.5" bestFit="1" customWidth="1"/>
    <col min="8735" max="8735" width="10.5" bestFit="1" customWidth="1"/>
    <col min="8736" max="8736" width="13.83203125" bestFit="1" customWidth="1"/>
    <col min="8737" max="8737" width="12.5" bestFit="1" customWidth="1"/>
    <col min="8738" max="8738" width="10.5" bestFit="1" customWidth="1"/>
    <col min="8739" max="8739" width="10.6640625" customWidth="1"/>
    <col min="8740" max="8742" width="10.5" customWidth="1"/>
    <col min="8743" max="8745" width="10.5" bestFit="1" customWidth="1"/>
    <col min="8746" max="8746" width="14.83203125" bestFit="1" customWidth="1"/>
    <col min="8747" max="8747" width="10.5" bestFit="1" customWidth="1"/>
    <col min="8748" max="8748" width="13.83203125" bestFit="1" customWidth="1"/>
    <col min="8942" max="8942" width="42.83203125" customWidth="1"/>
    <col min="8943" max="8954" width="0" hidden="1" customWidth="1"/>
    <col min="8955" max="8955" width="21.33203125" bestFit="1" customWidth="1"/>
    <col min="8956" max="8957" width="10.6640625" bestFit="1" customWidth="1"/>
    <col min="8958" max="8958" width="11.1640625" bestFit="1" customWidth="1"/>
    <col min="8959" max="8965" width="10.6640625" bestFit="1" customWidth="1"/>
    <col min="8966" max="8966" width="11.5" bestFit="1" customWidth="1"/>
    <col min="8967" max="8978" width="16.33203125" customWidth="1"/>
    <col min="8979" max="8979" width="10.6640625" bestFit="1" customWidth="1"/>
    <col min="8980" max="8982" width="10.1640625" bestFit="1" customWidth="1"/>
    <col min="8983" max="8983" width="11" customWidth="1"/>
    <col min="8984" max="8985" width="12" customWidth="1"/>
    <col min="8986" max="8986" width="10.1640625" bestFit="1" customWidth="1"/>
    <col min="8987" max="8988" width="12" bestFit="1" customWidth="1"/>
    <col min="8989" max="8989" width="11.5" bestFit="1" customWidth="1"/>
    <col min="8990" max="8990" width="12.5" bestFit="1" customWidth="1"/>
    <col min="8991" max="8991" width="10.5" bestFit="1" customWidth="1"/>
    <col min="8992" max="8992" width="13.83203125" bestFit="1" customWidth="1"/>
    <col min="8993" max="8993" width="12.5" bestFit="1" customWidth="1"/>
    <col min="8994" max="8994" width="10.5" bestFit="1" customWidth="1"/>
    <col min="8995" max="8995" width="10.6640625" customWidth="1"/>
    <col min="8996" max="8998" width="10.5" customWidth="1"/>
    <col min="8999" max="9001" width="10.5" bestFit="1" customWidth="1"/>
    <col min="9002" max="9002" width="14.83203125" bestFit="1" customWidth="1"/>
    <col min="9003" max="9003" width="10.5" bestFit="1" customWidth="1"/>
    <col min="9004" max="9004" width="13.83203125" bestFit="1" customWidth="1"/>
    <col min="9198" max="9198" width="42.83203125" customWidth="1"/>
    <col min="9199" max="9210" width="0" hidden="1" customWidth="1"/>
    <col min="9211" max="9211" width="21.33203125" bestFit="1" customWidth="1"/>
    <col min="9212" max="9213" width="10.6640625" bestFit="1" customWidth="1"/>
    <col min="9214" max="9214" width="11.1640625" bestFit="1" customWidth="1"/>
    <col min="9215" max="9221" width="10.6640625" bestFit="1" customWidth="1"/>
    <col min="9222" max="9222" width="11.5" bestFit="1" customWidth="1"/>
    <col min="9223" max="9234" width="16.33203125" customWidth="1"/>
    <col min="9235" max="9235" width="10.6640625" bestFit="1" customWidth="1"/>
    <col min="9236" max="9238" width="10.1640625" bestFit="1" customWidth="1"/>
    <col min="9239" max="9239" width="11" customWidth="1"/>
    <col min="9240" max="9241" width="12" customWidth="1"/>
    <col min="9242" max="9242" width="10.1640625" bestFit="1" customWidth="1"/>
    <col min="9243" max="9244" width="12" bestFit="1" customWidth="1"/>
    <col min="9245" max="9245" width="11.5" bestFit="1" customWidth="1"/>
    <col min="9246" max="9246" width="12.5" bestFit="1" customWidth="1"/>
    <col min="9247" max="9247" width="10.5" bestFit="1" customWidth="1"/>
    <col min="9248" max="9248" width="13.83203125" bestFit="1" customWidth="1"/>
    <col min="9249" max="9249" width="12.5" bestFit="1" customWidth="1"/>
    <col min="9250" max="9250" width="10.5" bestFit="1" customWidth="1"/>
    <col min="9251" max="9251" width="10.6640625" customWidth="1"/>
    <col min="9252" max="9254" width="10.5" customWidth="1"/>
    <col min="9255" max="9257" width="10.5" bestFit="1" customWidth="1"/>
    <col min="9258" max="9258" width="14.83203125" bestFit="1" customWidth="1"/>
    <col min="9259" max="9259" width="10.5" bestFit="1" customWidth="1"/>
    <col min="9260" max="9260" width="13.83203125" bestFit="1" customWidth="1"/>
    <col min="9454" max="9454" width="42.83203125" customWidth="1"/>
    <col min="9455" max="9466" width="0" hidden="1" customWidth="1"/>
    <col min="9467" max="9467" width="21.33203125" bestFit="1" customWidth="1"/>
    <col min="9468" max="9469" width="10.6640625" bestFit="1" customWidth="1"/>
    <col min="9470" max="9470" width="11.1640625" bestFit="1" customWidth="1"/>
    <col min="9471" max="9477" width="10.6640625" bestFit="1" customWidth="1"/>
    <col min="9478" max="9478" width="11.5" bestFit="1" customWidth="1"/>
    <col min="9479" max="9490" width="16.33203125" customWidth="1"/>
    <col min="9491" max="9491" width="10.6640625" bestFit="1" customWidth="1"/>
    <col min="9492" max="9494" width="10.1640625" bestFit="1" customWidth="1"/>
    <col min="9495" max="9495" width="11" customWidth="1"/>
    <col min="9496" max="9497" width="12" customWidth="1"/>
    <col min="9498" max="9498" width="10.1640625" bestFit="1" customWidth="1"/>
    <col min="9499" max="9500" width="12" bestFit="1" customWidth="1"/>
    <col min="9501" max="9501" width="11.5" bestFit="1" customWidth="1"/>
    <col min="9502" max="9502" width="12.5" bestFit="1" customWidth="1"/>
    <col min="9503" max="9503" width="10.5" bestFit="1" customWidth="1"/>
    <col min="9504" max="9504" width="13.83203125" bestFit="1" customWidth="1"/>
    <col min="9505" max="9505" width="12.5" bestFit="1" customWidth="1"/>
    <col min="9506" max="9506" width="10.5" bestFit="1" customWidth="1"/>
    <col min="9507" max="9507" width="10.6640625" customWidth="1"/>
    <col min="9508" max="9510" width="10.5" customWidth="1"/>
    <col min="9511" max="9513" width="10.5" bestFit="1" customWidth="1"/>
    <col min="9514" max="9514" width="14.83203125" bestFit="1" customWidth="1"/>
    <col min="9515" max="9515" width="10.5" bestFit="1" customWidth="1"/>
    <col min="9516" max="9516" width="13.83203125" bestFit="1" customWidth="1"/>
    <col min="9710" max="9710" width="42.83203125" customWidth="1"/>
    <col min="9711" max="9722" width="0" hidden="1" customWidth="1"/>
    <col min="9723" max="9723" width="21.33203125" bestFit="1" customWidth="1"/>
    <col min="9724" max="9725" width="10.6640625" bestFit="1" customWidth="1"/>
    <col min="9726" max="9726" width="11.1640625" bestFit="1" customWidth="1"/>
    <col min="9727" max="9733" width="10.6640625" bestFit="1" customWidth="1"/>
    <col min="9734" max="9734" width="11.5" bestFit="1" customWidth="1"/>
    <col min="9735" max="9746" width="16.33203125" customWidth="1"/>
    <col min="9747" max="9747" width="10.6640625" bestFit="1" customWidth="1"/>
    <col min="9748" max="9750" width="10.1640625" bestFit="1" customWidth="1"/>
    <col min="9751" max="9751" width="11" customWidth="1"/>
    <col min="9752" max="9753" width="12" customWidth="1"/>
    <col min="9754" max="9754" width="10.1640625" bestFit="1" customWidth="1"/>
    <col min="9755" max="9756" width="12" bestFit="1" customWidth="1"/>
    <col min="9757" max="9757" width="11.5" bestFit="1" customWidth="1"/>
    <col min="9758" max="9758" width="12.5" bestFit="1" customWidth="1"/>
    <col min="9759" max="9759" width="10.5" bestFit="1" customWidth="1"/>
    <col min="9760" max="9760" width="13.83203125" bestFit="1" customWidth="1"/>
    <col min="9761" max="9761" width="12.5" bestFit="1" customWidth="1"/>
    <col min="9762" max="9762" width="10.5" bestFit="1" customWidth="1"/>
    <col min="9763" max="9763" width="10.6640625" customWidth="1"/>
    <col min="9764" max="9766" width="10.5" customWidth="1"/>
    <col min="9767" max="9769" width="10.5" bestFit="1" customWidth="1"/>
    <col min="9770" max="9770" width="14.83203125" bestFit="1" customWidth="1"/>
    <col min="9771" max="9771" width="10.5" bestFit="1" customWidth="1"/>
    <col min="9772" max="9772" width="13.83203125" bestFit="1" customWidth="1"/>
    <col min="9966" max="9966" width="42.83203125" customWidth="1"/>
    <col min="9967" max="9978" width="0" hidden="1" customWidth="1"/>
    <col min="9979" max="9979" width="21.33203125" bestFit="1" customWidth="1"/>
    <col min="9980" max="9981" width="10.6640625" bestFit="1" customWidth="1"/>
    <col min="9982" max="9982" width="11.1640625" bestFit="1" customWidth="1"/>
    <col min="9983" max="9989" width="10.6640625" bestFit="1" customWidth="1"/>
    <col min="9990" max="9990" width="11.5" bestFit="1" customWidth="1"/>
    <col min="9991" max="10002" width="16.33203125" customWidth="1"/>
    <col min="10003" max="10003" width="10.6640625" bestFit="1" customWidth="1"/>
    <col min="10004" max="10006" width="10.1640625" bestFit="1" customWidth="1"/>
    <col min="10007" max="10007" width="11" customWidth="1"/>
    <col min="10008" max="10009" width="12" customWidth="1"/>
    <col min="10010" max="10010" width="10.1640625" bestFit="1" customWidth="1"/>
    <col min="10011" max="10012" width="12" bestFit="1" customWidth="1"/>
    <col min="10013" max="10013" width="11.5" bestFit="1" customWidth="1"/>
    <col min="10014" max="10014" width="12.5" bestFit="1" customWidth="1"/>
    <col min="10015" max="10015" width="10.5" bestFit="1" customWidth="1"/>
    <col min="10016" max="10016" width="13.83203125" bestFit="1" customWidth="1"/>
    <col min="10017" max="10017" width="12.5" bestFit="1" customWidth="1"/>
    <col min="10018" max="10018" width="10.5" bestFit="1" customWidth="1"/>
    <col min="10019" max="10019" width="10.6640625" customWidth="1"/>
    <col min="10020" max="10022" width="10.5" customWidth="1"/>
    <col min="10023" max="10025" width="10.5" bestFit="1" customWidth="1"/>
    <col min="10026" max="10026" width="14.83203125" bestFit="1" customWidth="1"/>
    <col min="10027" max="10027" width="10.5" bestFit="1" customWidth="1"/>
    <col min="10028" max="10028" width="13.83203125" bestFit="1" customWidth="1"/>
    <col min="10222" max="10222" width="42.83203125" customWidth="1"/>
    <col min="10223" max="10234" width="0" hidden="1" customWidth="1"/>
    <col min="10235" max="10235" width="21.33203125" bestFit="1" customWidth="1"/>
    <col min="10236" max="10237" width="10.6640625" bestFit="1" customWidth="1"/>
    <col min="10238" max="10238" width="11.1640625" bestFit="1" customWidth="1"/>
    <col min="10239" max="10245" width="10.6640625" bestFit="1" customWidth="1"/>
    <col min="10246" max="10246" width="11.5" bestFit="1" customWidth="1"/>
    <col min="10247" max="10258" width="16.33203125" customWidth="1"/>
    <col min="10259" max="10259" width="10.6640625" bestFit="1" customWidth="1"/>
    <col min="10260" max="10262" width="10.1640625" bestFit="1" customWidth="1"/>
    <col min="10263" max="10263" width="11" customWidth="1"/>
    <col min="10264" max="10265" width="12" customWidth="1"/>
    <col min="10266" max="10266" width="10.1640625" bestFit="1" customWidth="1"/>
    <col min="10267" max="10268" width="12" bestFit="1" customWidth="1"/>
    <col min="10269" max="10269" width="11.5" bestFit="1" customWidth="1"/>
    <col min="10270" max="10270" width="12.5" bestFit="1" customWidth="1"/>
    <col min="10271" max="10271" width="10.5" bestFit="1" customWidth="1"/>
    <col min="10272" max="10272" width="13.83203125" bestFit="1" customWidth="1"/>
    <col min="10273" max="10273" width="12.5" bestFit="1" customWidth="1"/>
    <col min="10274" max="10274" width="10.5" bestFit="1" customWidth="1"/>
    <col min="10275" max="10275" width="10.6640625" customWidth="1"/>
    <col min="10276" max="10278" width="10.5" customWidth="1"/>
    <col min="10279" max="10281" width="10.5" bestFit="1" customWidth="1"/>
    <col min="10282" max="10282" width="14.83203125" bestFit="1" customWidth="1"/>
    <col min="10283" max="10283" width="10.5" bestFit="1" customWidth="1"/>
    <col min="10284" max="10284" width="13.83203125" bestFit="1" customWidth="1"/>
    <col min="10478" max="10478" width="42.83203125" customWidth="1"/>
    <col min="10479" max="10490" width="0" hidden="1" customWidth="1"/>
    <col min="10491" max="10491" width="21.33203125" bestFit="1" customWidth="1"/>
    <col min="10492" max="10493" width="10.6640625" bestFit="1" customWidth="1"/>
    <col min="10494" max="10494" width="11.1640625" bestFit="1" customWidth="1"/>
    <col min="10495" max="10501" width="10.6640625" bestFit="1" customWidth="1"/>
    <col min="10502" max="10502" width="11.5" bestFit="1" customWidth="1"/>
    <col min="10503" max="10514" width="16.33203125" customWidth="1"/>
    <col min="10515" max="10515" width="10.6640625" bestFit="1" customWidth="1"/>
    <col min="10516" max="10518" width="10.1640625" bestFit="1" customWidth="1"/>
    <col min="10519" max="10519" width="11" customWidth="1"/>
    <col min="10520" max="10521" width="12" customWidth="1"/>
    <col min="10522" max="10522" width="10.1640625" bestFit="1" customWidth="1"/>
    <col min="10523" max="10524" width="12" bestFit="1" customWidth="1"/>
    <col min="10525" max="10525" width="11.5" bestFit="1" customWidth="1"/>
    <col min="10526" max="10526" width="12.5" bestFit="1" customWidth="1"/>
    <col min="10527" max="10527" width="10.5" bestFit="1" customWidth="1"/>
    <col min="10528" max="10528" width="13.83203125" bestFit="1" customWidth="1"/>
    <col min="10529" max="10529" width="12.5" bestFit="1" customWidth="1"/>
    <col min="10530" max="10530" width="10.5" bestFit="1" customWidth="1"/>
    <col min="10531" max="10531" width="10.6640625" customWidth="1"/>
    <col min="10532" max="10534" width="10.5" customWidth="1"/>
    <col min="10535" max="10537" width="10.5" bestFit="1" customWidth="1"/>
    <col min="10538" max="10538" width="14.83203125" bestFit="1" customWidth="1"/>
    <col min="10539" max="10539" width="10.5" bestFit="1" customWidth="1"/>
    <col min="10540" max="10540" width="13.83203125" bestFit="1" customWidth="1"/>
    <col min="10734" max="10734" width="42.83203125" customWidth="1"/>
    <col min="10735" max="10746" width="0" hidden="1" customWidth="1"/>
    <col min="10747" max="10747" width="21.33203125" bestFit="1" customWidth="1"/>
    <col min="10748" max="10749" width="10.6640625" bestFit="1" customWidth="1"/>
    <col min="10750" max="10750" width="11.1640625" bestFit="1" customWidth="1"/>
    <col min="10751" max="10757" width="10.6640625" bestFit="1" customWidth="1"/>
    <col min="10758" max="10758" width="11.5" bestFit="1" customWidth="1"/>
    <col min="10759" max="10770" width="16.33203125" customWidth="1"/>
    <col min="10771" max="10771" width="10.6640625" bestFit="1" customWidth="1"/>
    <col min="10772" max="10774" width="10.1640625" bestFit="1" customWidth="1"/>
    <col min="10775" max="10775" width="11" customWidth="1"/>
    <col min="10776" max="10777" width="12" customWidth="1"/>
    <col min="10778" max="10778" width="10.1640625" bestFit="1" customWidth="1"/>
    <col min="10779" max="10780" width="12" bestFit="1" customWidth="1"/>
    <col min="10781" max="10781" width="11.5" bestFit="1" customWidth="1"/>
    <col min="10782" max="10782" width="12.5" bestFit="1" customWidth="1"/>
    <col min="10783" max="10783" width="10.5" bestFit="1" customWidth="1"/>
    <col min="10784" max="10784" width="13.83203125" bestFit="1" customWidth="1"/>
    <col min="10785" max="10785" width="12.5" bestFit="1" customWidth="1"/>
    <col min="10786" max="10786" width="10.5" bestFit="1" customWidth="1"/>
    <col min="10787" max="10787" width="10.6640625" customWidth="1"/>
    <col min="10788" max="10790" width="10.5" customWidth="1"/>
    <col min="10791" max="10793" width="10.5" bestFit="1" customWidth="1"/>
    <col min="10794" max="10794" width="14.83203125" bestFit="1" customWidth="1"/>
    <col min="10795" max="10795" width="10.5" bestFit="1" customWidth="1"/>
    <col min="10796" max="10796" width="13.83203125" bestFit="1" customWidth="1"/>
    <col min="10990" max="10990" width="42.83203125" customWidth="1"/>
    <col min="10991" max="11002" width="0" hidden="1" customWidth="1"/>
    <col min="11003" max="11003" width="21.33203125" bestFit="1" customWidth="1"/>
    <col min="11004" max="11005" width="10.6640625" bestFit="1" customWidth="1"/>
    <col min="11006" max="11006" width="11.1640625" bestFit="1" customWidth="1"/>
    <col min="11007" max="11013" width="10.6640625" bestFit="1" customWidth="1"/>
    <col min="11014" max="11014" width="11.5" bestFit="1" customWidth="1"/>
    <col min="11015" max="11026" width="16.33203125" customWidth="1"/>
    <col min="11027" max="11027" width="10.6640625" bestFit="1" customWidth="1"/>
    <col min="11028" max="11030" width="10.1640625" bestFit="1" customWidth="1"/>
    <col min="11031" max="11031" width="11" customWidth="1"/>
    <col min="11032" max="11033" width="12" customWidth="1"/>
    <col min="11034" max="11034" width="10.1640625" bestFit="1" customWidth="1"/>
    <col min="11035" max="11036" width="12" bestFit="1" customWidth="1"/>
    <col min="11037" max="11037" width="11.5" bestFit="1" customWidth="1"/>
    <col min="11038" max="11038" width="12.5" bestFit="1" customWidth="1"/>
    <col min="11039" max="11039" width="10.5" bestFit="1" customWidth="1"/>
    <col min="11040" max="11040" width="13.83203125" bestFit="1" customWidth="1"/>
    <col min="11041" max="11041" width="12.5" bestFit="1" customWidth="1"/>
    <col min="11042" max="11042" width="10.5" bestFit="1" customWidth="1"/>
    <col min="11043" max="11043" width="10.6640625" customWidth="1"/>
    <col min="11044" max="11046" width="10.5" customWidth="1"/>
    <col min="11047" max="11049" width="10.5" bestFit="1" customWidth="1"/>
    <col min="11050" max="11050" width="14.83203125" bestFit="1" customWidth="1"/>
    <col min="11051" max="11051" width="10.5" bestFit="1" customWidth="1"/>
    <col min="11052" max="11052" width="13.83203125" bestFit="1" customWidth="1"/>
    <col min="11246" max="11246" width="42.83203125" customWidth="1"/>
    <col min="11247" max="11258" width="0" hidden="1" customWidth="1"/>
    <col min="11259" max="11259" width="21.33203125" bestFit="1" customWidth="1"/>
    <col min="11260" max="11261" width="10.6640625" bestFit="1" customWidth="1"/>
    <col min="11262" max="11262" width="11.1640625" bestFit="1" customWidth="1"/>
    <col min="11263" max="11269" width="10.6640625" bestFit="1" customWidth="1"/>
    <col min="11270" max="11270" width="11.5" bestFit="1" customWidth="1"/>
    <col min="11271" max="11282" width="16.33203125" customWidth="1"/>
    <col min="11283" max="11283" width="10.6640625" bestFit="1" customWidth="1"/>
    <col min="11284" max="11286" width="10.1640625" bestFit="1" customWidth="1"/>
    <col min="11287" max="11287" width="11" customWidth="1"/>
    <col min="11288" max="11289" width="12" customWidth="1"/>
    <col min="11290" max="11290" width="10.1640625" bestFit="1" customWidth="1"/>
    <col min="11291" max="11292" width="12" bestFit="1" customWidth="1"/>
    <col min="11293" max="11293" width="11.5" bestFit="1" customWidth="1"/>
    <col min="11294" max="11294" width="12.5" bestFit="1" customWidth="1"/>
    <col min="11295" max="11295" width="10.5" bestFit="1" customWidth="1"/>
    <col min="11296" max="11296" width="13.83203125" bestFit="1" customWidth="1"/>
    <col min="11297" max="11297" width="12.5" bestFit="1" customWidth="1"/>
    <col min="11298" max="11298" width="10.5" bestFit="1" customWidth="1"/>
    <col min="11299" max="11299" width="10.6640625" customWidth="1"/>
    <col min="11300" max="11302" width="10.5" customWidth="1"/>
    <col min="11303" max="11305" width="10.5" bestFit="1" customWidth="1"/>
    <col min="11306" max="11306" width="14.83203125" bestFit="1" customWidth="1"/>
    <col min="11307" max="11307" width="10.5" bestFit="1" customWidth="1"/>
    <col min="11308" max="11308" width="13.83203125" bestFit="1" customWidth="1"/>
    <col min="11502" max="11502" width="42.83203125" customWidth="1"/>
    <col min="11503" max="11514" width="0" hidden="1" customWidth="1"/>
    <col min="11515" max="11515" width="21.33203125" bestFit="1" customWidth="1"/>
    <col min="11516" max="11517" width="10.6640625" bestFit="1" customWidth="1"/>
    <col min="11518" max="11518" width="11.1640625" bestFit="1" customWidth="1"/>
    <col min="11519" max="11525" width="10.6640625" bestFit="1" customWidth="1"/>
    <col min="11526" max="11526" width="11.5" bestFit="1" customWidth="1"/>
    <col min="11527" max="11538" width="16.33203125" customWidth="1"/>
    <col min="11539" max="11539" width="10.6640625" bestFit="1" customWidth="1"/>
    <col min="11540" max="11542" width="10.1640625" bestFit="1" customWidth="1"/>
    <col min="11543" max="11543" width="11" customWidth="1"/>
    <col min="11544" max="11545" width="12" customWidth="1"/>
    <col min="11546" max="11546" width="10.1640625" bestFit="1" customWidth="1"/>
    <col min="11547" max="11548" width="12" bestFit="1" customWidth="1"/>
    <col min="11549" max="11549" width="11.5" bestFit="1" customWidth="1"/>
    <col min="11550" max="11550" width="12.5" bestFit="1" customWidth="1"/>
    <col min="11551" max="11551" width="10.5" bestFit="1" customWidth="1"/>
    <col min="11552" max="11552" width="13.83203125" bestFit="1" customWidth="1"/>
    <col min="11553" max="11553" width="12.5" bestFit="1" customWidth="1"/>
    <col min="11554" max="11554" width="10.5" bestFit="1" customWidth="1"/>
    <col min="11555" max="11555" width="10.6640625" customWidth="1"/>
    <col min="11556" max="11558" width="10.5" customWidth="1"/>
    <col min="11559" max="11561" width="10.5" bestFit="1" customWidth="1"/>
    <col min="11562" max="11562" width="14.83203125" bestFit="1" customWidth="1"/>
    <col min="11563" max="11563" width="10.5" bestFit="1" customWidth="1"/>
    <col min="11564" max="11564" width="13.83203125" bestFit="1" customWidth="1"/>
    <col min="11758" max="11758" width="42.83203125" customWidth="1"/>
    <col min="11759" max="11770" width="0" hidden="1" customWidth="1"/>
    <col min="11771" max="11771" width="21.33203125" bestFit="1" customWidth="1"/>
    <col min="11772" max="11773" width="10.6640625" bestFit="1" customWidth="1"/>
    <col min="11774" max="11774" width="11.1640625" bestFit="1" customWidth="1"/>
    <col min="11775" max="11781" width="10.6640625" bestFit="1" customWidth="1"/>
    <col min="11782" max="11782" width="11.5" bestFit="1" customWidth="1"/>
    <col min="11783" max="11794" width="16.33203125" customWidth="1"/>
    <col min="11795" max="11795" width="10.6640625" bestFit="1" customWidth="1"/>
    <col min="11796" max="11798" width="10.1640625" bestFit="1" customWidth="1"/>
    <col min="11799" max="11799" width="11" customWidth="1"/>
    <col min="11800" max="11801" width="12" customWidth="1"/>
    <col min="11802" max="11802" width="10.1640625" bestFit="1" customWidth="1"/>
    <col min="11803" max="11804" width="12" bestFit="1" customWidth="1"/>
    <col min="11805" max="11805" width="11.5" bestFit="1" customWidth="1"/>
    <col min="11806" max="11806" width="12.5" bestFit="1" customWidth="1"/>
    <col min="11807" max="11807" width="10.5" bestFit="1" customWidth="1"/>
    <col min="11808" max="11808" width="13.83203125" bestFit="1" customWidth="1"/>
    <col min="11809" max="11809" width="12.5" bestFit="1" customWidth="1"/>
    <col min="11810" max="11810" width="10.5" bestFit="1" customWidth="1"/>
    <col min="11811" max="11811" width="10.6640625" customWidth="1"/>
    <col min="11812" max="11814" width="10.5" customWidth="1"/>
    <col min="11815" max="11817" width="10.5" bestFit="1" customWidth="1"/>
    <col min="11818" max="11818" width="14.83203125" bestFit="1" customWidth="1"/>
    <col min="11819" max="11819" width="10.5" bestFit="1" customWidth="1"/>
    <col min="11820" max="11820" width="13.83203125" bestFit="1" customWidth="1"/>
    <col min="12014" max="12014" width="42.83203125" customWidth="1"/>
    <col min="12015" max="12026" width="0" hidden="1" customWidth="1"/>
    <col min="12027" max="12027" width="21.33203125" bestFit="1" customWidth="1"/>
    <col min="12028" max="12029" width="10.6640625" bestFit="1" customWidth="1"/>
    <col min="12030" max="12030" width="11.1640625" bestFit="1" customWidth="1"/>
    <col min="12031" max="12037" width="10.6640625" bestFit="1" customWidth="1"/>
    <col min="12038" max="12038" width="11.5" bestFit="1" customWidth="1"/>
    <col min="12039" max="12050" width="16.33203125" customWidth="1"/>
    <col min="12051" max="12051" width="10.6640625" bestFit="1" customWidth="1"/>
    <col min="12052" max="12054" width="10.1640625" bestFit="1" customWidth="1"/>
    <col min="12055" max="12055" width="11" customWidth="1"/>
    <col min="12056" max="12057" width="12" customWidth="1"/>
    <col min="12058" max="12058" width="10.1640625" bestFit="1" customWidth="1"/>
    <col min="12059" max="12060" width="12" bestFit="1" customWidth="1"/>
    <col min="12061" max="12061" width="11.5" bestFit="1" customWidth="1"/>
    <col min="12062" max="12062" width="12.5" bestFit="1" customWidth="1"/>
    <col min="12063" max="12063" width="10.5" bestFit="1" customWidth="1"/>
    <col min="12064" max="12064" width="13.83203125" bestFit="1" customWidth="1"/>
    <col min="12065" max="12065" width="12.5" bestFit="1" customWidth="1"/>
    <col min="12066" max="12066" width="10.5" bestFit="1" customWidth="1"/>
    <col min="12067" max="12067" width="10.6640625" customWidth="1"/>
    <col min="12068" max="12070" width="10.5" customWidth="1"/>
    <col min="12071" max="12073" width="10.5" bestFit="1" customWidth="1"/>
    <col min="12074" max="12074" width="14.83203125" bestFit="1" customWidth="1"/>
    <col min="12075" max="12075" width="10.5" bestFit="1" customWidth="1"/>
    <col min="12076" max="12076" width="13.83203125" bestFit="1" customWidth="1"/>
    <col min="12270" max="12270" width="42.83203125" customWidth="1"/>
    <col min="12271" max="12282" width="0" hidden="1" customWidth="1"/>
    <col min="12283" max="12283" width="21.33203125" bestFit="1" customWidth="1"/>
    <col min="12284" max="12285" width="10.6640625" bestFit="1" customWidth="1"/>
    <col min="12286" max="12286" width="11.1640625" bestFit="1" customWidth="1"/>
    <col min="12287" max="12293" width="10.6640625" bestFit="1" customWidth="1"/>
    <col min="12294" max="12294" width="11.5" bestFit="1" customWidth="1"/>
    <col min="12295" max="12306" width="16.33203125" customWidth="1"/>
    <col min="12307" max="12307" width="10.6640625" bestFit="1" customWidth="1"/>
    <col min="12308" max="12310" width="10.1640625" bestFit="1" customWidth="1"/>
    <col min="12311" max="12311" width="11" customWidth="1"/>
    <col min="12312" max="12313" width="12" customWidth="1"/>
    <col min="12314" max="12314" width="10.1640625" bestFit="1" customWidth="1"/>
    <col min="12315" max="12316" width="12" bestFit="1" customWidth="1"/>
    <col min="12317" max="12317" width="11.5" bestFit="1" customWidth="1"/>
    <col min="12318" max="12318" width="12.5" bestFit="1" customWidth="1"/>
    <col min="12319" max="12319" width="10.5" bestFit="1" customWidth="1"/>
    <col min="12320" max="12320" width="13.83203125" bestFit="1" customWidth="1"/>
    <col min="12321" max="12321" width="12.5" bestFit="1" customWidth="1"/>
    <col min="12322" max="12322" width="10.5" bestFit="1" customWidth="1"/>
    <col min="12323" max="12323" width="10.6640625" customWidth="1"/>
    <col min="12324" max="12326" width="10.5" customWidth="1"/>
    <col min="12327" max="12329" width="10.5" bestFit="1" customWidth="1"/>
    <col min="12330" max="12330" width="14.83203125" bestFit="1" customWidth="1"/>
    <col min="12331" max="12331" width="10.5" bestFit="1" customWidth="1"/>
    <col min="12332" max="12332" width="13.83203125" bestFit="1" customWidth="1"/>
    <col min="12526" max="12526" width="42.83203125" customWidth="1"/>
    <col min="12527" max="12538" width="0" hidden="1" customWidth="1"/>
    <col min="12539" max="12539" width="21.33203125" bestFit="1" customWidth="1"/>
    <col min="12540" max="12541" width="10.6640625" bestFit="1" customWidth="1"/>
    <col min="12542" max="12542" width="11.1640625" bestFit="1" customWidth="1"/>
    <col min="12543" max="12549" width="10.6640625" bestFit="1" customWidth="1"/>
    <col min="12550" max="12550" width="11.5" bestFit="1" customWidth="1"/>
    <col min="12551" max="12562" width="16.33203125" customWidth="1"/>
    <col min="12563" max="12563" width="10.6640625" bestFit="1" customWidth="1"/>
    <col min="12564" max="12566" width="10.1640625" bestFit="1" customWidth="1"/>
    <col min="12567" max="12567" width="11" customWidth="1"/>
    <col min="12568" max="12569" width="12" customWidth="1"/>
    <col min="12570" max="12570" width="10.1640625" bestFit="1" customWidth="1"/>
    <col min="12571" max="12572" width="12" bestFit="1" customWidth="1"/>
    <col min="12573" max="12573" width="11.5" bestFit="1" customWidth="1"/>
    <col min="12574" max="12574" width="12.5" bestFit="1" customWidth="1"/>
    <col min="12575" max="12575" width="10.5" bestFit="1" customWidth="1"/>
    <col min="12576" max="12576" width="13.83203125" bestFit="1" customWidth="1"/>
    <col min="12577" max="12577" width="12.5" bestFit="1" customWidth="1"/>
    <col min="12578" max="12578" width="10.5" bestFit="1" customWidth="1"/>
    <col min="12579" max="12579" width="10.6640625" customWidth="1"/>
    <col min="12580" max="12582" width="10.5" customWidth="1"/>
    <col min="12583" max="12585" width="10.5" bestFit="1" customWidth="1"/>
    <col min="12586" max="12586" width="14.83203125" bestFit="1" customWidth="1"/>
    <col min="12587" max="12587" width="10.5" bestFit="1" customWidth="1"/>
    <col min="12588" max="12588" width="13.83203125" bestFit="1" customWidth="1"/>
    <col min="12782" max="12782" width="42.83203125" customWidth="1"/>
    <col min="12783" max="12794" width="0" hidden="1" customWidth="1"/>
    <col min="12795" max="12795" width="21.33203125" bestFit="1" customWidth="1"/>
    <col min="12796" max="12797" width="10.6640625" bestFit="1" customWidth="1"/>
    <col min="12798" max="12798" width="11.1640625" bestFit="1" customWidth="1"/>
    <col min="12799" max="12805" width="10.6640625" bestFit="1" customWidth="1"/>
    <col min="12806" max="12806" width="11.5" bestFit="1" customWidth="1"/>
    <col min="12807" max="12818" width="16.33203125" customWidth="1"/>
    <col min="12819" max="12819" width="10.6640625" bestFit="1" customWidth="1"/>
    <col min="12820" max="12822" width="10.1640625" bestFit="1" customWidth="1"/>
    <col min="12823" max="12823" width="11" customWidth="1"/>
    <col min="12824" max="12825" width="12" customWidth="1"/>
    <col min="12826" max="12826" width="10.1640625" bestFit="1" customWidth="1"/>
    <col min="12827" max="12828" width="12" bestFit="1" customWidth="1"/>
    <col min="12829" max="12829" width="11.5" bestFit="1" customWidth="1"/>
    <col min="12830" max="12830" width="12.5" bestFit="1" customWidth="1"/>
    <col min="12831" max="12831" width="10.5" bestFit="1" customWidth="1"/>
    <col min="12832" max="12832" width="13.83203125" bestFit="1" customWidth="1"/>
    <col min="12833" max="12833" width="12.5" bestFit="1" customWidth="1"/>
    <col min="12834" max="12834" width="10.5" bestFit="1" customWidth="1"/>
    <col min="12835" max="12835" width="10.6640625" customWidth="1"/>
    <col min="12836" max="12838" width="10.5" customWidth="1"/>
    <col min="12839" max="12841" width="10.5" bestFit="1" customWidth="1"/>
    <col min="12842" max="12842" width="14.83203125" bestFit="1" customWidth="1"/>
    <col min="12843" max="12843" width="10.5" bestFit="1" customWidth="1"/>
    <col min="12844" max="12844" width="13.83203125" bestFit="1" customWidth="1"/>
    <col min="13038" max="13038" width="42.83203125" customWidth="1"/>
    <col min="13039" max="13050" width="0" hidden="1" customWidth="1"/>
    <col min="13051" max="13051" width="21.33203125" bestFit="1" customWidth="1"/>
    <col min="13052" max="13053" width="10.6640625" bestFit="1" customWidth="1"/>
    <col min="13054" max="13054" width="11.1640625" bestFit="1" customWidth="1"/>
    <col min="13055" max="13061" width="10.6640625" bestFit="1" customWidth="1"/>
    <col min="13062" max="13062" width="11.5" bestFit="1" customWidth="1"/>
    <col min="13063" max="13074" width="16.33203125" customWidth="1"/>
    <col min="13075" max="13075" width="10.6640625" bestFit="1" customWidth="1"/>
    <col min="13076" max="13078" width="10.1640625" bestFit="1" customWidth="1"/>
    <col min="13079" max="13079" width="11" customWidth="1"/>
    <col min="13080" max="13081" width="12" customWidth="1"/>
    <col min="13082" max="13082" width="10.1640625" bestFit="1" customWidth="1"/>
    <col min="13083" max="13084" width="12" bestFit="1" customWidth="1"/>
    <col min="13085" max="13085" width="11.5" bestFit="1" customWidth="1"/>
    <col min="13086" max="13086" width="12.5" bestFit="1" customWidth="1"/>
    <col min="13087" max="13087" width="10.5" bestFit="1" customWidth="1"/>
    <col min="13088" max="13088" width="13.83203125" bestFit="1" customWidth="1"/>
    <col min="13089" max="13089" width="12.5" bestFit="1" customWidth="1"/>
    <col min="13090" max="13090" width="10.5" bestFit="1" customWidth="1"/>
    <col min="13091" max="13091" width="10.6640625" customWidth="1"/>
    <col min="13092" max="13094" width="10.5" customWidth="1"/>
    <col min="13095" max="13097" width="10.5" bestFit="1" customWidth="1"/>
    <col min="13098" max="13098" width="14.83203125" bestFit="1" customWidth="1"/>
    <col min="13099" max="13099" width="10.5" bestFit="1" customWidth="1"/>
    <col min="13100" max="13100" width="13.83203125" bestFit="1" customWidth="1"/>
    <col min="13294" max="13294" width="42.83203125" customWidth="1"/>
    <col min="13295" max="13306" width="0" hidden="1" customWidth="1"/>
    <col min="13307" max="13307" width="21.33203125" bestFit="1" customWidth="1"/>
    <col min="13308" max="13309" width="10.6640625" bestFit="1" customWidth="1"/>
    <col min="13310" max="13310" width="11.1640625" bestFit="1" customWidth="1"/>
    <col min="13311" max="13317" width="10.6640625" bestFit="1" customWidth="1"/>
    <col min="13318" max="13318" width="11.5" bestFit="1" customWidth="1"/>
    <col min="13319" max="13330" width="16.33203125" customWidth="1"/>
    <col min="13331" max="13331" width="10.6640625" bestFit="1" customWidth="1"/>
    <col min="13332" max="13334" width="10.1640625" bestFit="1" customWidth="1"/>
    <col min="13335" max="13335" width="11" customWidth="1"/>
    <col min="13336" max="13337" width="12" customWidth="1"/>
    <col min="13338" max="13338" width="10.1640625" bestFit="1" customWidth="1"/>
    <col min="13339" max="13340" width="12" bestFit="1" customWidth="1"/>
    <col min="13341" max="13341" width="11.5" bestFit="1" customWidth="1"/>
    <col min="13342" max="13342" width="12.5" bestFit="1" customWidth="1"/>
    <col min="13343" max="13343" width="10.5" bestFit="1" customWidth="1"/>
    <col min="13344" max="13344" width="13.83203125" bestFit="1" customWidth="1"/>
    <col min="13345" max="13345" width="12.5" bestFit="1" customWidth="1"/>
    <col min="13346" max="13346" width="10.5" bestFit="1" customWidth="1"/>
    <col min="13347" max="13347" width="10.6640625" customWidth="1"/>
    <col min="13348" max="13350" width="10.5" customWidth="1"/>
    <col min="13351" max="13353" width="10.5" bestFit="1" customWidth="1"/>
    <col min="13354" max="13354" width="14.83203125" bestFit="1" customWidth="1"/>
    <col min="13355" max="13355" width="10.5" bestFit="1" customWidth="1"/>
    <col min="13356" max="13356" width="13.83203125" bestFit="1" customWidth="1"/>
    <col min="13550" max="13550" width="42.83203125" customWidth="1"/>
    <col min="13551" max="13562" width="0" hidden="1" customWidth="1"/>
    <col min="13563" max="13563" width="21.33203125" bestFit="1" customWidth="1"/>
    <col min="13564" max="13565" width="10.6640625" bestFit="1" customWidth="1"/>
    <col min="13566" max="13566" width="11.1640625" bestFit="1" customWidth="1"/>
    <col min="13567" max="13573" width="10.6640625" bestFit="1" customWidth="1"/>
    <col min="13574" max="13574" width="11.5" bestFit="1" customWidth="1"/>
    <col min="13575" max="13586" width="16.33203125" customWidth="1"/>
    <col min="13587" max="13587" width="10.6640625" bestFit="1" customWidth="1"/>
    <col min="13588" max="13590" width="10.1640625" bestFit="1" customWidth="1"/>
    <col min="13591" max="13591" width="11" customWidth="1"/>
    <col min="13592" max="13593" width="12" customWidth="1"/>
    <col min="13594" max="13594" width="10.1640625" bestFit="1" customWidth="1"/>
    <col min="13595" max="13596" width="12" bestFit="1" customWidth="1"/>
    <col min="13597" max="13597" width="11.5" bestFit="1" customWidth="1"/>
    <col min="13598" max="13598" width="12.5" bestFit="1" customWidth="1"/>
    <col min="13599" max="13599" width="10.5" bestFit="1" customWidth="1"/>
    <col min="13600" max="13600" width="13.83203125" bestFit="1" customWidth="1"/>
    <col min="13601" max="13601" width="12.5" bestFit="1" customWidth="1"/>
    <col min="13602" max="13602" width="10.5" bestFit="1" customWidth="1"/>
    <col min="13603" max="13603" width="10.6640625" customWidth="1"/>
    <col min="13604" max="13606" width="10.5" customWidth="1"/>
    <col min="13607" max="13609" width="10.5" bestFit="1" customWidth="1"/>
    <col min="13610" max="13610" width="14.83203125" bestFit="1" customWidth="1"/>
    <col min="13611" max="13611" width="10.5" bestFit="1" customWidth="1"/>
    <col min="13612" max="13612" width="13.83203125" bestFit="1" customWidth="1"/>
    <col min="13806" max="13806" width="42.83203125" customWidth="1"/>
    <col min="13807" max="13818" width="0" hidden="1" customWidth="1"/>
    <col min="13819" max="13819" width="21.33203125" bestFit="1" customWidth="1"/>
    <col min="13820" max="13821" width="10.6640625" bestFit="1" customWidth="1"/>
    <col min="13822" max="13822" width="11.1640625" bestFit="1" customWidth="1"/>
    <col min="13823" max="13829" width="10.6640625" bestFit="1" customWidth="1"/>
    <col min="13830" max="13830" width="11.5" bestFit="1" customWidth="1"/>
    <col min="13831" max="13842" width="16.33203125" customWidth="1"/>
    <col min="13843" max="13843" width="10.6640625" bestFit="1" customWidth="1"/>
    <col min="13844" max="13846" width="10.1640625" bestFit="1" customWidth="1"/>
    <col min="13847" max="13847" width="11" customWidth="1"/>
    <col min="13848" max="13849" width="12" customWidth="1"/>
    <col min="13850" max="13850" width="10.1640625" bestFit="1" customWidth="1"/>
    <col min="13851" max="13852" width="12" bestFit="1" customWidth="1"/>
    <col min="13853" max="13853" width="11.5" bestFit="1" customWidth="1"/>
    <col min="13854" max="13854" width="12.5" bestFit="1" customWidth="1"/>
    <col min="13855" max="13855" width="10.5" bestFit="1" customWidth="1"/>
    <col min="13856" max="13856" width="13.83203125" bestFit="1" customWidth="1"/>
    <col min="13857" max="13857" width="12.5" bestFit="1" customWidth="1"/>
    <col min="13858" max="13858" width="10.5" bestFit="1" customWidth="1"/>
    <col min="13859" max="13859" width="10.6640625" customWidth="1"/>
    <col min="13860" max="13862" width="10.5" customWidth="1"/>
    <col min="13863" max="13865" width="10.5" bestFit="1" customWidth="1"/>
    <col min="13866" max="13866" width="14.83203125" bestFit="1" customWidth="1"/>
    <col min="13867" max="13867" width="10.5" bestFit="1" customWidth="1"/>
    <col min="13868" max="13868" width="13.83203125" bestFit="1" customWidth="1"/>
    <col min="14062" max="14062" width="42.83203125" customWidth="1"/>
    <col min="14063" max="14074" width="0" hidden="1" customWidth="1"/>
    <col min="14075" max="14075" width="21.33203125" bestFit="1" customWidth="1"/>
    <col min="14076" max="14077" width="10.6640625" bestFit="1" customWidth="1"/>
    <col min="14078" max="14078" width="11.1640625" bestFit="1" customWidth="1"/>
    <col min="14079" max="14085" width="10.6640625" bestFit="1" customWidth="1"/>
    <col min="14086" max="14086" width="11.5" bestFit="1" customWidth="1"/>
    <col min="14087" max="14098" width="16.33203125" customWidth="1"/>
    <col min="14099" max="14099" width="10.6640625" bestFit="1" customWidth="1"/>
    <col min="14100" max="14102" width="10.1640625" bestFit="1" customWidth="1"/>
    <col min="14103" max="14103" width="11" customWidth="1"/>
    <col min="14104" max="14105" width="12" customWidth="1"/>
    <col min="14106" max="14106" width="10.1640625" bestFit="1" customWidth="1"/>
    <col min="14107" max="14108" width="12" bestFit="1" customWidth="1"/>
    <col min="14109" max="14109" width="11.5" bestFit="1" customWidth="1"/>
    <col min="14110" max="14110" width="12.5" bestFit="1" customWidth="1"/>
    <col min="14111" max="14111" width="10.5" bestFit="1" customWidth="1"/>
    <col min="14112" max="14112" width="13.83203125" bestFit="1" customWidth="1"/>
    <col min="14113" max="14113" width="12.5" bestFit="1" customWidth="1"/>
    <col min="14114" max="14114" width="10.5" bestFit="1" customWidth="1"/>
    <col min="14115" max="14115" width="10.6640625" customWidth="1"/>
    <col min="14116" max="14118" width="10.5" customWidth="1"/>
    <col min="14119" max="14121" width="10.5" bestFit="1" customWidth="1"/>
    <col min="14122" max="14122" width="14.83203125" bestFit="1" customWidth="1"/>
    <col min="14123" max="14123" width="10.5" bestFit="1" customWidth="1"/>
    <col min="14124" max="14124" width="13.83203125" bestFit="1" customWidth="1"/>
    <col min="14318" max="14318" width="42.83203125" customWidth="1"/>
    <col min="14319" max="14330" width="0" hidden="1" customWidth="1"/>
    <col min="14331" max="14331" width="21.33203125" bestFit="1" customWidth="1"/>
    <col min="14332" max="14333" width="10.6640625" bestFit="1" customWidth="1"/>
    <col min="14334" max="14334" width="11.1640625" bestFit="1" customWidth="1"/>
    <col min="14335" max="14341" width="10.6640625" bestFit="1" customWidth="1"/>
    <col min="14342" max="14342" width="11.5" bestFit="1" customWidth="1"/>
    <col min="14343" max="14354" width="16.33203125" customWidth="1"/>
    <col min="14355" max="14355" width="10.6640625" bestFit="1" customWidth="1"/>
    <col min="14356" max="14358" width="10.1640625" bestFit="1" customWidth="1"/>
    <col min="14359" max="14359" width="11" customWidth="1"/>
    <col min="14360" max="14361" width="12" customWidth="1"/>
    <col min="14362" max="14362" width="10.1640625" bestFit="1" customWidth="1"/>
    <col min="14363" max="14364" width="12" bestFit="1" customWidth="1"/>
    <col min="14365" max="14365" width="11.5" bestFit="1" customWidth="1"/>
    <col min="14366" max="14366" width="12.5" bestFit="1" customWidth="1"/>
    <col min="14367" max="14367" width="10.5" bestFit="1" customWidth="1"/>
    <col min="14368" max="14368" width="13.83203125" bestFit="1" customWidth="1"/>
    <col min="14369" max="14369" width="12.5" bestFit="1" customWidth="1"/>
    <col min="14370" max="14370" width="10.5" bestFit="1" customWidth="1"/>
    <col min="14371" max="14371" width="10.6640625" customWidth="1"/>
    <col min="14372" max="14374" width="10.5" customWidth="1"/>
    <col min="14375" max="14377" width="10.5" bestFit="1" customWidth="1"/>
    <col min="14378" max="14378" width="14.83203125" bestFit="1" customWidth="1"/>
    <col min="14379" max="14379" width="10.5" bestFit="1" customWidth="1"/>
    <col min="14380" max="14380" width="13.83203125" bestFit="1" customWidth="1"/>
    <col min="14574" max="14574" width="42.83203125" customWidth="1"/>
    <col min="14575" max="14586" width="0" hidden="1" customWidth="1"/>
    <col min="14587" max="14587" width="21.33203125" bestFit="1" customWidth="1"/>
    <col min="14588" max="14589" width="10.6640625" bestFit="1" customWidth="1"/>
    <col min="14590" max="14590" width="11.1640625" bestFit="1" customWidth="1"/>
    <col min="14591" max="14597" width="10.6640625" bestFit="1" customWidth="1"/>
    <col min="14598" max="14598" width="11.5" bestFit="1" customWidth="1"/>
    <col min="14599" max="14610" width="16.33203125" customWidth="1"/>
    <col min="14611" max="14611" width="10.6640625" bestFit="1" customWidth="1"/>
    <col min="14612" max="14614" width="10.1640625" bestFit="1" customWidth="1"/>
    <col min="14615" max="14615" width="11" customWidth="1"/>
    <col min="14616" max="14617" width="12" customWidth="1"/>
    <col min="14618" max="14618" width="10.1640625" bestFit="1" customWidth="1"/>
    <col min="14619" max="14620" width="12" bestFit="1" customWidth="1"/>
    <col min="14621" max="14621" width="11.5" bestFit="1" customWidth="1"/>
    <col min="14622" max="14622" width="12.5" bestFit="1" customWidth="1"/>
    <col min="14623" max="14623" width="10.5" bestFit="1" customWidth="1"/>
    <col min="14624" max="14624" width="13.83203125" bestFit="1" customWidth="1"/>
    <col min="14625" max="14625" width="12.5" bestFit="1" customWidth="1"/>
    <col min="14626" max="14626" width="10.5" bestFit="1" customWidth="1"/>
    <col min="14627" max="14627" width="10.6640625" customWidth="1"/>
    <col min="14628" max="14630" width="10.5" customWidth="1"/>
    <col min="14631" max="14633" width="10.5" bestFit="1" customWidth="1"/>
    <col min="14634" max="14634" width="14.83203125" bestFit="1" customWidth="1"/>
    <col min="14635" max="14635" width="10.5" bestFit="1" customWidth="1"/>
    <col min="14636" max="14636" width="13.83203125" bestFit="1" customWidth="1"/>
    <col min="14830" max="14830" width="42.83203125" customWidth="1"/>
    <col min="14831" max="14842" width="0" hidden="1" customWidth="1"/>
    <col min="14843" max="14843" width="21.33203125" bestFit="1" customWidth="1"/>
    <col min="14844" max="14845" width="10.6640625" bestFit="1" customWidth="1"/>
    <col min="14846" max="14846" width="11.1640625" bestFit="1" customWidth="1"/>
    <col min="14847" max="14853" width="10.6640625" bestFit="1" customWidth="1"/>
    <col min="14854" max="14854" width="11.5" bestFit="1" customWidth="1"/>
    <col min="14855" max="14866" width="16.33203125" customWidth="1"/>
    <col min="14867" max="14867" width="10.6640625" bestFit="1" customWidth="1"/>
    <col min="14868" max="14870" width="10.1640625" bestFit="1" customWidth="1"/>
    <col min="14871" max="14871" width="11" customWidth="1"/>
    <col min="14872" max="14873" width="12" customWidth="1"/>
    <col min="14874" max="14874" width="10.1640625" bestFit="1" customWidth="1"/>
    <col min="14875" max="14876" width="12" bestFit="1" customWidth="1"/>
    <col min="14877" max="14877" width="11.5" bestFit="1" customWidth="1"/>
    <col min="14878" max="14878" width="12.5" bestFit="1" customWidth="1"/>
    <col min="14879" max="14879" width="10.5" bestFit="1" customWidth="1"/>
    <col min="14880" max="14880" width="13.83203125" bestFit="1" customWidth="1"/>
    <col min="14881" max="14881" width="12.5" bestFit="1" customWidth="1"/>
    <col min="14882" max="14882" width="10.5" bestFit="1" customWidth="1"/>
    <col min="14883" max="14883" width="10.6640625" customWidth="1"/>
    <col min="14884" max="14886" width="10.5" customWidth="1"/>
    <col min="14887" max="14889" width="10.5" bestFit="1" customWidth="1"/>
    <col min="14890" max="14890" width="14.83203125" bestFit="1" customWidth="1"/>
    <col min="14891" max="14891" width="10.5" bestFit="1" customWidth="1"/>
    <col min="14892" max="14892" width="13.83203125" bestFit="1" customWidth="1"/>
    <col min="15086" max="15086" width="42.83203125" customWidth="1"/>
    <col min="15087" max="15098" width="0" hidden="1" customWidth="1"/>
    <col min="15099" max="15099" width="21.33203125" bestFit="1" customWidth="1"/>
    <col min="15100" max="15101" width="10.6640625" bestFit="1" customWidth="1"/>
    <col min="15102" max="15102" width="11.1640625" bestFit="1" customWidth="1"/>
    <col min="15103" max="15109" width="10.6640625" bestFit="1" customWidth="1"/>
    <col min="15110" max="15110" width="11.5" bestFit="1" customWidth="1"/>
    <col min="15111" max="15122" width="16.33203125" customWidth="1"/>
    <col min="15123" max="15123" width="10.6640625" bestFit="1" customWidth="1"/>
    <col min="15124" max="15126" width="10.1640625" bestFit="1" customWidth="1"/>
    <col min="15127" max="15127" width="11" customWidth="1"/>
    <col min="15128" max="15129" width="12" customWidth="1"/>
    <col min="15130" max="15130" width="10.1640625" bestFit="1" customWidth="1"/>
    <col min="15131" max="15132" width="12" bestFit="1" customWidth="1"/>
    <col min="15133" max="15133" width="11.5" bestFit="1" customWidth="1"/>
    <col min="15134" max="15134" width="12.5" bestFit="1" customWidth="1"/>
    <col min="15135" max="15135" width="10.5" bestFit="1" customWidth="1"/>
    <col min="15136" max="15136" width="13.83203125" bestFit="1" customWidth="1"/>
    <col min="15137" max="15137" width="12.5" bestFit="1" customWidth="1"/>
    <col min="15138" max="15138" width="10.5" bestFit="1" customWidth="1"/>
    <col min="15139" max="15139" width="10.6640625" customWidth="1"/>
    <col min="15140" max="15142" width="10.5" customWidth="1"/>
    <col min="15143" max="15145" width="10.5" bestFit="1" customWidth="1"/>
    <col min="15146" max="15146" width="14.83203125" bestFit="1" customWidth="1"/>
    <col min="15147" max="15147" width="10.5" bestFit="1" customWidth="1"/>
    <col min="15148" max="15148" width="13.83203125" bestFit="1" customWidth="1"/>
    <col min="15342" max="15342" width="42.83203125" customWidth="1"/>
    <col min="15343" max="15354" width="0" hidden="1" customWidth="1"/>
    <col min="15355" max="15355" width="21.33203125" bestFit="1" customWidth="1"/>
    <col min="15356" max="15357" width="10.6640625" bestFit="1" customWidth="1"/>
    <col min="15358" max="15358" width="11.1640625" bestFit="1" customWidth="1"/>
    <col min="15359" max="15365" width="10.6640625" bestFit="1" customWidth="1"/>
    <col min="15366" max="15366" width="11.5" bestFit="1" customWidth="1"/>
    <col min="15367" max="15378" width="16.33203125" customWidth="1"/>
    <col min="15379" max="15379" width="10.6640625" bestFit="1" customWidth="1"/>
    <col min="15380" max="15382" width="10.1640625" bestFit="1" customWidth="1"/>
    <col min="15383" max="15383" width="11" customWidth="1"/>
    <col min="15384" max="15385" width="12" customWidth="1"/>
    <col min="15386" max="15386" width="10.1640625" bestFit="1" customWidth="1"/>
    <col min="15387" max="15388" width="12" bestFit="1" customWidth="1"/>
    <col min="15389" max="15389" width="11.5" bestFit="1" customWidth="1"/>
    <col min="15390" max="15390" width="12.5" bestFit="1" customWidth="1"/>
    <col min="15391" max="15391" width="10.5" bestFit="1" customWidth="1"/>
    <col min="15392" max="15392" width="13.83203125" bestFit="1" customWidth="1"/>
    <col min="15393" max="15393" width="12.5" bestFit="1" customWidth="1"/>
    <col min="15394" max="15394" width="10.5" bestFit="1" customWidth="1"/>
    <col min="15395" max="15395" width="10.6640625" customWidth="1"/>
    <col min="15396" max="15398" width="10.5" customWidth="1"/>
    <col min="15399" max="15401" width="10.5" bestFit="1" customWidth="1"/>
    <col min="15402" max="15402" width="14.83203125" bestFit="1" customWidth="1"/>
    <col min="15403" max="15403" width="10.5" bestFit="1" customWidth="1"/>
    <col min="15404" max="15404" width="13.83203125" bestFit="1" customWidth="1"/>
    <col min="15598" max="15598" width="42.83203125" customWidth="1"/>
    <col min="15599" max="15610" width="0" hidden="1" customWidth="1"/>
    <col min="15611" max="15611" width="21.33203125" bestFit="1" customWidth="1"/>
    <col min="15612" max="15613" width="10.6640625" bestFit="1" customWidth="1"/>
    <col min="15614" max="15614" width="11.1640625" bestFit="1" customWidth="1"/>
    <col min="15615" max="15621" width="10.6640625" bestFit="1" customWidth="1"/>
    <col min="15622" max="15622" width="11.5" bestFit="1" customWidth="1"/>
    <col min="15623" max="15634" width="16.33203125" customWidth="1"/>
    <col min="15635" max="15635" width="10.6640625" bestFit="1" customWidth="1"/>
    <col min="15636" max="15638" width="10.1640625" bestFit="1" customWidth="1"/>
    <col min="15639" max="15639" width="11" customWidth="1"/>
    <col min="15640" max="15641" width="12" customWidth="1"/>
    <col min="15642" max="15642" width="10.1640625" bestFit="1" customWidth="1"/>
    <col min="15643" max="15644" width="12" bestFit="1" customWidth="1"/>
    <col min="15645" max="15645" width="11.5" bestFit="1" customWidth="1"/>
    <col min="15646" max="15646" width="12.5" bestFit="1" customWidth="1"/>
    <col min="15647" max="15647" width="10.5" bestFit="1" customWidth="1"/>
    <col min="15648" max="15648" width="13.83203125" bestFit="1" customWidth="1"/>
    <col min="15649" max="15649" width="12.5" bestFit="1" customWidth="1"/>
    <col min="15650" max="15650" width="10.5" bestFit="1" customWidth="1"/>
    <col min="15651" max="15651" width="10.6640625" customWidth="1"/>
    <col min="15652" max="15654" width="10.5" customWidth="1"/>
    <col min="15655" max="15657" width="10.5" bestFit="1" customWidth="1"/>
    <col min="15658" max="15658" width="14.83203125" bestFit="1" customWidth="1"/>
    <col min="15659" max="15659" width="10.5" bestFit="1" customWidth="1"/>
    <col min="15660" max="15660" width="13.83203125" bestFit="1" customWidth="1"/>
    <col min="15854" max="15854" width="42.83203125" customWidth="1"/>
    <col min="15855" max="15866" width="0" hidden="1" customWidth="1"/>
    <col min="15867" max="15867" width="21.33203125" bestFit="1" customWidth="1"/>
    <col min="15868" max="15869" width="10.6640625" bestFit="1" customWidth="1"/>
    <col min="15870" max="15870" width="11.1640625" bestFit="1" customWidth="1"/>
    <col min="15871" max="15877" width="10.6640625" bestFit="1" customWidth="1"/>
    <col min="15878" max="15878" width="11.5" bestFit="1" customWidth="1"/>
    <col min="15879" max="15890" width="16.33203125" customWidth="1"/>
    <col min="15891" max="15891" width="10.6640625" bestFit="1" customWidth="1"/>
    <col min="15892" max="15894" width="10.1640625" bestFit="1" customWidth="1"/>
    <col min="15895" max="15895" width="11" customWidth="1"/>
    <col min="15896" max="15897" width="12" customWidth="1"/>
    <col min="15898" max="15898" width="10.1640625" bestFit="1" customWidth="1"/>
    <col min="15899" max="15900" width="12" bestFit="1" customWidth="1"/>
    <col min="15901" max="15901" width="11.5" bestFit="1" customWidth="1"/>
    <col min="15902" max="15902" width="12.5" bestFit="1" customWidth="1"/>
    <col min="15903" max="15903" width="10.5" bestFit="1" customWidth="1"/>
    <col min="15904" max="15904" width="13.83203125" bestFit="1" customWidth="1"/>
    <col min="15905" max="15905" width="12.5" bestFit="1" customWidth="1"/>
    <col min="15906" max="15906" width="10.5" bestFit="1" customWidth="1"/>
    <col min="15907" max="15907" width="10.6640625" customWidth="1"/>
    <col min="15908" max="15910" width="10.5" customWidth="1"/>
    <col min="15911" max="15913" width="10.5" bestFit="1" customWidth="1"/>
    <col min="15914" max="15914" width="14.83203125" bestFit="1" customWidth="1"/>
    <col min="15915" max="15915" width="10.5" bestFit="1" customWidth="1"/>
    <col min="15916" max="15916" width="13.83203125" bestFit="1" customWidth="1"/>
    <col min="16110" max="16110" width="42.83203125" customWidth="1"/>
    <col min="16111" max="16122" width="0" hidden="1" customWidth="1"/>
    <col min="16123" max="16123" width="21.33203125" bestFit="1" customWidth="1"/>
    <col min="16124" max="16125" width="10.6640625" bestFit="1" customWidth="1"/>
    <col min="16126" max="16126" width="11.1640625" bestFit="1" customWidth="1"/>
    <col min="16127" max="16133" width="10.6640625" bestFit="1" customWidth="1"/>
    <col min="16134" max="16134" width="11.5" bestFit="1" customWidth="1"/>
    <col min="16135" max="16146" width="16.33203125" customWidth="1"/>
    <col min="16147" max="16147" width="10.6640625" bestFit="1" customWidth="1"/>
    <col min="16148" max="16150" width="10.1640625" bestFit="1" customWidth="1"/>
    <col min="16151" max="16151" width="11" customWidth="1"/>
    <col min="16152" max="16153" width="12" customWidth="1"/>
    <col min="16154" max="16154" width="10.1640625" bestFit="1" customWidth="1"/>
    <col min="16155" max="16156" width="12" bestFit="1" customWidth="1"/>
    <col min="16157" max="16157" width="11.5" bestFit="1" customWidth="1"/>
    <col min="16158" max="16158" width="12.5" bestFit="1" customWidth="1"/>
    <col min="16159" max="16159" width="10.5" bestFit="1" customWidth="1"/>
    <col min="16160" max="16160" width="13.83203125" bestFit="1" customWidth="1"/>
    <col min="16161" max="16161" width="12.5" bestFit="1" customWidth="1"/>
    <col min="16162" max="16162" width="10.5" bestFit="1" customWidth="1"/>
    <col min="16163" max="16163" width="10.6640625" customWidth="1"/>
    <col min="16164" max="16166" width="10.5" customWidth="1"/>
    <col min="16167" max="16169" width="10.5" bestFit="1" customWidth="1"/>
    <col min="16170" max="16170" width="14.83203125" bestFit="1" customWidth="1"/>
    <col min="16171" max="16171" width="10.5" bestFit="1" customWidth="1"/>
    <col min="16172" max="16172" width="13.83203125" bestFit="1" customWidth="1"/>
  </cols>
  <sheetData>
    <row r="1" spans="1:62" ht="16" x14ac:dyDescent="0.2">
      <c r="A1" s="23" t="s">
        <v>4</v>
      </c>
      <c r="B1" s="21">
        <v>41456</v>
      </c>
      <c r="C1" s="21">
        <v>41487</v>
      </c>
      <c r="D1" s="21">
        <v>41518</v>
      </c>
      <c r="E1" s="21">
        <v>41548</v>
      </c>
      <c r="F1" s="21">
        <v>41579</v>
      </c>
      <c r="G1" s="21">
        <v>41609</v>
      </c>
      <c r="H1" s="21">
        <v>41640</v>
      </c>
      <c r="I1" s="21">
        <v>41671</v>
      </c>
      <c r="J1" s="21">
        <v>41699</v>
      </c>
      <c r="K1" s="21">
        <v>41730</v>
      </c>
      <c r="L1" s="21">
        <v>41760</v>
      </c>
      <c r="M1" s="21">
        <v>41791</v>
      </c>
      <c r="N1" s="21">
        <v>41821</v>
      </c>
      <c r="O1" s="21">
        <v>41852</v>
      </c>
      <c r="P1" s="21">
        <v>41883</v>
      </c>
      <c r="Q1" s="21">
        <v>41913</v>
      </c>
      <c r="R1" s="21">
        <v>41944</v>
      </c>
      <c r="S1" s="21">
        <v>41974</v>
      </c>
      <c r="T1" s="21">
        <v>42005</v>
      </c>
      <c r="U1" s="21">
        <v>42036</v>
      </c>
      <c r="V1" s="21">
        <v>42064</v>
      </c>
      <c r="W1" s="21">
        <v>42095</v>
      </c>
      <c r="X1" s="21">
        <v>42125</v>
      </c>
      <c r="Y1" s="21">
        <v>42156</v>
      </c>
      <c r="Z1" s="21">
        <v>42186</v>
      </c>
      <c r="AA1" s="21">
        <v>42217</v>
      </c>
      <c r="AB1" s="21">
        <v>42248</v>
      </c>
      <c r="AC1" s="21">
        <v>42278</v>
      </c>
      <c r="AD1" s="21">
        <v>42309</v>
      </c>
      <c r="AE1" s="21">
        <v>42339</v>
      </c>
      <c r="AF1" s="21">
        <v>42370</v>
      </c>
      <c r="AG1" s="21">
        <v>42401</v>
      </c>
      <c r="AH1" s="21">
        <v>42430</v>
      </c>
      <c r="AI1" s="21">
        <v>42461</v>
      </c>
      <c r="AJ1" s="21">
        <v>42491</v>
      </c>
      <c r="AK1" s="21">
        <v>42522</v>
      </c>
      <c r="AL1" s="21">
        <v>42552</v>
      </c>
      <c r="AM1" s="37">
        <v>42583</v>
      </c>
      <c r="AN1" s="21">
        <v>42614</v>
      </c>
      <c r="AO1" s="21">
        <v>42644</v>
      </c>
      <c r="AP1" s="21">
        <v>42675</v>
      </c>
      <c r="AQ1" s="21">
        <v>42705</v>
      </c>
      <c r="AR1" s="21">
        <v>42736</v>
      </c>
      <c r="AS1" s="21">
        <v>42767</v>
      </c>
      <c r="AT1" s="21">
        <v>42795</v>
      </c>
      <c r="AU1" s="21">
        <v>42826</v>
      </c>
      <c r="AV1" s="21">
        <v>42856</v>
      </c>
      <c r="AW1" s="21">
        <v>42887</v>
      </c>
      <c r="AX1" s="21">
        <v>42917</v>
      </c>
      <c r="AY1" s="21">
        <v>42948</v>
      </c>
      <c r="AZ1" s="21">
        <v>42979</v>
      </c>
      <c r="BA1" s="21">
        <v>43009</v>
      </c>
      <c r="BB1" s="21">
        <v>43040</v>
      </c>
      <c r="BC1" s="21">
        <v>43070</v>
      </c>
      <c r="BD1" s="21">
        <v>43101</v>
      </c>
      <c r="BE1" s="21">
        <v>43132</v>
      </c>
      <c r="BF1" s="21">
        <v>43160</v>
      </c>
      <c r="BG1" s="21">
        <v>43191</v>
      </c>
      <c r="BH1" s="21">
        <v>43221</v>
      </c>
      <c r="BI1" s="21">
        <v>43252</v>
      </c>
    </row>
    <row r="2" spans="1:62" ht="16" x14ac:dyDescent="0.2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8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2" ht="16" x14ac:dyDescent="0.2">
      <c r="A3" s="24"/>
      <c r="B3" s="27">
        <f>B4+B9</f>
        <v>87.034923480999993</v>
      </c>
      <c r="C3" s="28">
        <f t="shared" ref="C3:V3" si="0">C4+C9</f>
        <v>85.392527090000002</v>
      </c>
      <c r="D3" s="28">
        <f t="shared" si="0"/>
        <v>85.285269107600371</v>
      </c>
      <c r="E3" s="28">
        <f t="shared" si="0"/>
        <v>85.015794050600363</v>
      </c>
      <c r="F3" s="28">
        <f t="shared" si="0"/>
        <v>109.64725120760038</v>
      </c>
      <c r="G3" s="28">
        <f t="shared" si="0"/>
        <v>109.38409295060038</v>
      </c>
      <c r="H3" s="28">
        <f t="shared" si="0"/>
        <v>108.17395283060037</v>
      </c>
      <c r="I3" s="28">
        <f t="shared" si="0"/>
        <v>109.83995687000001</v>
      </c>
      <c r="J3" s="28">
        <f t="shared" si="0"/>
        <v>108.016532076</v>
      </c>
      <c r="K3" s="28">
        <f t="shared" si="0"/>
        <v>107.060813443</v>
      </c>
      <c r="L3" s="28">
        <f t="shared" si="0"/>
        <v>101.32703392500002</v>
      </c>
      <c r="M3" s="28">
        <f t="shared" si="0"/>
        <v>96.219775943000016</v>
      </c>
      <c r="N3" s="28">
        <f t="shared" si="0"/>
        <v>95.252110826797448</v>
      </c>
      <c r="O3" s="28">
        <f t="shared" si="0"/>
        <v>95.252110826797448</v>
      </c>
      <c r="P3" s="28">
        <f t="shared" si="0"/>
        <v>95.144852844797441</v>
      </c>
      <c r="Q3" s="28">
        <f t="shared" si="0"/>
        <v>94.165091914642375</v>
      </c>
      <c r="R3" s="28">
        <f t="shared" si="0"/>
        <v>94.165091914642375</v>
      </c>
      <c r="S3" s="28">
        <f t="shared" si="0"/>
        <v>93.890241136642373</v>
      </c>
      <c r="T3" s="28">
        <f t="shared" si="0"/>
        <v>92.898233194860339</v>
      </c>
      <c r="U3" s="28">
        <f t="shared" si="0"/>
        <v>92.898233194860339</v>
      </c>
      <c r="V3" s="28">
        <f t="shared" si="0"/>
        <v>92.790975212860332</v>
      </c>
      <c r="W3" s="28">
        <f>W4+W9</f>
        <v>91.786567171806041</v>
      </c>
      <c r="X3" s="28">
        <f>X4+X9</f>
        <v>91.786567171806041</v>
      </c>
      <c r="Y3" s="28">
        <f>Y4+Y9</f>
        <v>91.679309197806049</v>
      </c>
      <c r="Z3" s="28">
        <f t="shared" ref="Z3:BI3" si="1">Z4+Z9</f>
        <v>90.662346056238562</v>
      </c>
      <c r="AA3" s="28">
        <f t="shared" si="1"/>
        <v>90.662346056238562</v>
      </c>
      <c r="AB3" s="28">
        <f t="shared" si="1"/>
        <v>90.555088074238554</v>
      </c>
      <c r="AC3" s="28">
        <f t="shared" si="1"/>
        <v>89.52541289340148</v>
      </c>
      <c r="AD3" s="28">
        <f t="shared" si="1"/>
        <v>82.52541289340148</v>
      </c>
      <c r="AE3" s="28">
        <f t="shared" si="1"/>
        <v>80.662812048742396</v>
      </c>
      <c r="AF3" s="28">
        <f t="shared" si="1"/>
        <v>79.611223334072946</v>
      </c>
      <c r="AG3" s="28">
        <f t="shared" si="1"/>
        <v>79.611223334072946</v>
      </c>
      <c r="AH3" s="28">
        <f t="shared" si="1"/>
        <v>79.109523450072956</v>
      </c>
      <c r="AI3" s="28">
        <f t="shared" si="1"/>
        <v>78.053945502967949</v>
      </c>
      <c r="AJ3" s="28">
        <f t="shared" si="1"/>
        <v>78.053945502967949</v>
      </c>
      <c r="AK3" s="28">
        <f t="shared" si="1"/>
        <v>78.081073286976306</v>
      </c>
      <c r="AL3" s="28">
        <f t="shared" si="1"/>
        <v>77.015381059870421</v>
      </c>
      <c r="AM3" s="39">
        <f t="shared" si="1"/>
        <v>76.163009471208383</v>
      </c>
      <c r="AN3" s="28">
        <f t="shared" si="1"/>
        <v>75.302364193374132</v>
      </c>
      <c r="AO3" s="28">
        <f t="shared" si="1"/>
        <v>73.351433525875208</v>
      </c>
      <c r="AP3" s="28">
        <f t="shared" si="1"/>
        <v>72.80905203304097</v>
      </c>
      <c r="AQ3" s="28">
        <f t="shared" si="1"/>
        <v>71.738174640466099</v>
      </c>
      <c r="AR3" s="28">
        <f t="shared" si="1"/>
        <v>69.756901793940116</v>
      </c>
      <c r="AS3" s="28">
        <f t="shared" si="1"/>
        <v>68.86250565366241</v>
      </c>
      <c r="AT3" s="28">
        <f t="shared" si="1"/>
        <v>67.959828118113663</v>
      </c>
      <c r="AU3" s="28">
        <f t="shared" si="1"/>
        <v>65.936134439854342</v>
      </c>
      <c r="AV3" s="28">
        <f t="shared" si="1"/>
        <v>65.936134439854342</v>
      </c>
      <c r="AW3" s="28">
        <f t="shared" si="1"/>
        <v>65.021814782367173</v>
      </c>
      <c r="AX3" s="28">
        <f t="shared" si="1"/>
        <v>62.001526884009365</v>
      </c>
      <c r="AY3" s="28">
        <f t="shared" si="1"/>
        <v>60.101526884009367</v>
      </c>
      <c r="AZ3" s="28">
        <f t="shared" si="1"/>
        <v>58.201526884009368</v>
      </c>
      <c r="BA3" s="28">
        <f t="shared" si="1"/>
        <v>55.164264958009369</v>
      </c>
      <c r="BB3" s="28">
        <f t="shared" si="1"/>
        <v>55.164264958009369</v>
      </c>
      <c r="BC3" s="28">
        <f t="shared" si="1"/>
        <v>53.056064952009365</v>
      </c>
      <c r="BD3" s="28">
        <f t="shared" si="1"/>
        <v>50.004587252009372</v>
      </c>
      <c r="BE3" s="28">
        <f t="shared" si="1"/>
        <v>48.104587252009367</v>
      </c>
      <c r="BF3" s="28">
        <f t="shared" si="1"/>
        <v>46.204587252009368</v>
      </c>
      <c r="BG3" s="28">
        <f t="shared" si="1"/>
        <v>43.13871608100937</v>
      </c>
      <c r="BH3" s="28">
        <f t="shared" si="1"/>
        <v>43.13871608100937</v>
      </c>
      <c r="BI3" s="28">
        <f t="shared" si="1"/>
        <v>41.238716081009372</v>
      </c>
    </row>
    <row r="4" spans="1:62" ht="16" x14ac:dyDescent="0.2">
      <c r="A4" s="11" t="s">
        <v>6</v>
      </c>
      <c r="B4" s="32">
        <f>SUM(B5:B6)</f>
        <v>83.597550474999991</v>
      </c>
      <c r="C4" s="32">
        <f t="shared" ref="C4:V4" si="2">SUM(C5:C6)</f>
        <v>81.955154084</v>
      </c>
      <c r="D4" s="32">
        <f t="shared" si="2"/>
        <v>81.955154084</v>
      </c>
      <c r="E4" s="32">
        <f t="shared" si="2"/>
        <v>81.955154084</v>
      </c>
      <c r="F4" s="32">
        <f t="shared" si="2"/>
        <v>106.58661124100001</v>
      </c>
      <c r="G4" s="32">
        <f t="shared" si="2"/>
        <v>106.58661124100001</v>
      </c>
      <c r="H4" s="32">
        <f t="shared" si="2"/>
        <v>105.37647112100001</v>
      </c>
      <c r="I4" s="32">
        <f t="shared" si="2"/>
        <v>105.37647112100001</v>
      </c>
      <c r="J4" s="32">
        <f t="shared" si="2"/>
        <v>103.66030430900001</v>
      </c>
      <c r="K4" s="32">
        <f t="shared" si="2"/>
        <v>102.70458567600001</v>
      </c>
      <c r="L4" s="32">
        <f t="shared" si="2"/>
        <v>96.970806158000016</v>
      </c>
      <c r="M4" s="32">
        <f t="shared" si="2"/>
        <v>91.970806158000016</v>
      </c>
      <c r="N4" s="32">
        <f t="shared" si="2"/>
        <v>91.003141041797448</v>
      </c>
      <c r="O4" s="32">
        <f t="shared" si="2"/>
        <v>91.003141041797448</v>
      </c>
      <c r="P4" s="32">
        <f t="shared" si="2"/>
        <v>91.003141041797448</v>
      </c>
      <c r="Q4" s="32">
        <f t="shared" si="2"/>
        <v>90.023380111642368</v>
      </c>
      <c r="R4" s="32">
        <f t="shared" si="2"/>
        <v>90.023380111642368</v>
      </c>
      <c r="S4" s="32">
        <f t="shared" si="2"/>
        <v>90.023380111642368</v>
      </c>
      <c r="T4" s="32">
        <f t="shared" si="2"/>
        <v>89.031372169860333</v>
      </c>
      <c r="U4" s="32">
        <f t="shared" si="2"/>
        <v>89.031372169860333</v>
      </c>
      <c r="V4" s="32">
        <f t="shared" si="2"/>
        <v>89.031372169860333</v>
      </c>
      <c r="W4" s="32">
        <f>SUM(W5:W6)</f>
        <v>88.026964128806043</v>
      </c>
      <c r="X4" s="32">
        <f>SUM(X5:X6)</f>
        <v>88.026964128806043</v>
      </c>
      <c r="Y4" s="32">
        <f>SUM(Y5:Y6)</f>
        <v>88.026964128806043</v>
      </c>
      <c r="Z4" s="32">
        <f t="shared" ref="Z4:BI4" si="3">SUM(Z5:Z6)</f>
        <v>87.010000987238556</v>
      </c>
      <c r="AA4" s="32">
        <f t="shared" si="3"/>
        <v>87.010000987238556</v>
      </c>
      <c r="AB4" s="32">
        <f t="shared" si="3"/>
        <v>87.010000987238556</v>
      </c>
      <c r="AC4" s="32">
        <f t="shared" si="3"/>
        <v>85.980325806401481</v>
      </c>
      <c r="AD4" s="32">
        <f t="shared" si="3"/>
        <v>78.980325806401481</v>
      </c>
      <c r="AE4" s="32">
        <f t="shared" si="3"/>
        <v>78.980325806401481</v>
      </c>
      <c r="AF4" s="32">
        <f t="shared" si="3"/>
        <v>77.937779686401484</v>
      </c>
      <c r="AG4" s="32">
        <f t="shared" si="3"/>
        <v>77.937779686401484</v>
      </c>
      <c r="AH4" s="32">
        <f t="shared" si="3"/>
        <v>77.436079802401494</v>
      </c>
      <c r="AI4" s="32">
        <f t="shared" si="3"/>
        <v>76.380501855296487</v>
      </c>
      <c r="AJ4" s="32">
        <f t="shared" si="3"/>
        <v>76.380501855296487</v>
      </c>
      <c r="AK4" s="32">
        <f t="shared" si="3"/>
        <v>76.380501855296487</v>
      </c>
      <c r="AL4" s="32">
        <f t="shared" si="3"/>
        <v>75.311729183852663</v>
      </c>
      <c r="AM4" s="40">
        <f t="shared" si="3"/>
        <v>74.456277150852671</v>
      </c>
      <c r="AN4" s="32">
        <f t="shared" si="3"/>
        <v>73.59265079785267</v>
      </c>
      <c r="AO4" s="32">
        <f t="shared" si="3"/>
        <v>71.638639686015807</v>
      </c>
      <c r="AP4" s="32">
        <f t="shared" si="3"/>
        <v>71.093277118015806</v>
      </c>
      <c r="AQ4" s="32">
        <f t="shared" si="3"/>
        <v>70.213067050015809</v>
      </c>
      <c r="AR4" s="32">
        <f t="shared" si="3"/>
        <v>68.228787102055975</v>
      </c>
      <c r="AS4" s="32">
        <f t="shared" si="3"/>
        <v>67.331674870055977</v>
      </c>
      <c r="AT4" s="32">
        <f t="shared" si="3"/>
        <v>66.42599023305597</v>
      </c>
      <c r="AU4" s="32">
        <f t="shared" si="3"/>
        <v>64.402296554796649</v>
      </c>
      <c r="AV4" s="32">
        <f t="shared" si="3"/>
        <v>64.402296554796649</v>
      </c>
      <c r="AW4" s="32">
        <f t="shared" si="3"/>
        <v>63.47922058079665</v>
      </c>
      <c r="AX4" s="32">
        <f t="shared" si="3"/>
        <v>60.455998925521584</v>
      </c>
      <c r="AY4" s="32">
        <f t="shared" si="3"/>
        <v>58.555998925521585</v>
      </c>
      <c r="AZ4" s="32">
        <f t="shared" si="3"/>
        <v>56.655998925521587</v>
      </c>
      <c r="BA4" s="32">
        <f t="shared" si="3"/>
        <v>53.618736999521587</v>
      </c>
      <c r="BB4" s="32">
        <f t="shared" si="3"/>
        <v>53.618736999521587</v>
      </c>
      <c r="BC4" s="32">
        <f t="shared" si="3"/>
        <v>51.718736999521582</v>
      </c>
      <c r="BD4" s="32">
        <f t="shared" si="3"/>
        <v>48.667259299521589</v>
      </c>
      <c r="BE4" s="32">
        <f t="shared" si="3"/>
        <v>46.767259299521584</v>
      </c>
      <c r="BF4" s="32">
        <f t="shared" si="3"/>
        <v>44.867259299521585</v>
      </c>
      <c r="BG4" s="32">
        <f t="shared" si="3"/>
        <v>41.801388128521587</v>
      </c>
      <c r="BH4" s="32">
        <f t="shared" si="3"/>
        <v>41.801388128521587</v>
      </c>
      <c r="BI4" s="32">
        <f t="shared" si="3"/>
        <v>39.901388128521589</v>
      </c>
    </row>
    <row r="5" spans="1:62" ht="16" x14ac:dyDescent="0.2">
      <c r="A5" s="26" t="s">
        <v>1</v>
      </c>
      <c r="B5" s="5">
        <v>38.597550474999998</v>
      </c>
      <c r="C5" s="5">
        <v>38.572805901000002</v>
      </c>
      <c r="D5" s="5">
        <v>38.572805901000002</v>
      </c>
      <c r="E5" s="5">
        <v>38.572805901000002</v>
      </c>
      <c r="F5" s="5">
        <v>38.572805901000002</v>
      </c>
      <c r="G5" s="5">
        <v>38.572805901000002</v>
      </c>
      <c r="H5" s="5">
        <v>38.306585419000001</v>
      </c>
      <c r="I5" s="5">
        <v>38.306585419000001</v>
      </c>
      <c r="J5" s="5">
        <v>38.306585419000001</v>
      </c>
      <c r="K5" s="5">
        <v>38.306585419000001</v>
      </c>
      <c r="L5" s="5">
        <v>38.572805901000002</v>
      </c>
      <c r="M5" s="5">
        <v>38.572805901000002</v>
      </c>
      <c r="N5" s="5">
        <f>M5-N17</f>
        <v>38.572805901000002</v>
      </c>
      <c r="O5" s="5">
        <f t="shared" ref="O5:BI5" si="4">N5-O17</f>
        <v>38.572805901000002</v>
      </c>
      <c r="P5" s="5">
        <f t="shared" si="4"/>
        <v>38.572805901000002</v>
      </c>
      <c r="Q5" s="5">
        <f t="shared" si="4"/>
        <v>38.572805901000002</v>
      </c>
      <c r="R5" s="5">
        <f t="shared" si="4"/>
        <v>38.572805901000002</v>
      </c>
      <c r="S5" s="5">
        <f t="shared" si="4"/>
        <v>38.572805901000002</v>
      </c>
      <c r="T5" s="5">
        <f t="shared" si="4"/>
        <v>38.572805901000002</v>
      </c>
      <c r="U5" s="5">
        <f t="shared" si="4"/>
        <v>38.572805901000002</v>
      </c>
      <c r="V5" s="5">
        <f t="shared" si="4"/>
        <v>38.572805901000002</v>
      </c>
      <c r="W5" s="5">
        <f t="shared" si="4"/>
        <v>38.572805901000002</v>
      </c>
      <c r="X5" s="5">
        <f t="shared" si="4"/>
        <v>38.572805901000002</v>
      </c>
      <c r="Y5" s="5">
        <f t="shared" si="4"/>
        <v>38.572805901000002</v>
      </c>
      <c r="Z5" s="5">
        <f t="shared" si="4"/>
        <v>38.572805901000002</v>
      </c>
      <c r="AA5" s="5">
        <f t="shared" si="4"/>
        <v>38.572805901000002</v>
      </c>
      <c r="AB5" s="5">
        <f t="shared" si="4"/>
        <v>38.572805901000002</v>
      </c>
      <c r="AC5" s="5">
        <f t="shared" si="4"/>
        <v>38.572805901000002</v>
      </c>
      <c r="AD5" s="5">
        <f t="shared" si="4"/>
        <v>38.572805901000002</v>
      </c>
      <c r="AE5" s="5">
        <f t="shared" si="4"/>
        <v>38.572805901000002</v>
      </c>
      <c r="AF5" s="5">
        <f t="shared" si="4"/>
        <v>38.572805901000002</v>
      </c>
      <c r="AG5" s="5">
        <f t="shared" si="4"/>
        <v>38.572805901000002</v>
      </c>
      <c r="AH5" s="5">
        <f t="shared" si="4"/>
        <v>38.071106017000005</v>
      </c>
      <c r="AI5" s="5">
        <f t="shared" si="4"/>
        <v>38.071106017000005</v>
      </c>
      <c r="AJ5" s="5">
        <f t="shared" si="4"/>
        <v>38.071106017000005</v>
      </c>
      <c r="AK5" s="5">
        <f t="shared" si="4"/>
        <v>38.071106017000005</v>
      </c>
      <c r="AL5" s="5">
        <f t="shared" si="4"/>
        <v>38.071106017000005</v>
      </c>
      <c r="AM5" s="41">
        <f t="shared" si="4"/>
        <v>38.071106017000005</v>
      </c>
      <c r="AN5" s="5">
        <f t="shared" si="4"/>
        <v>38.071106017000005</v>
      </c>
      <c r="AO5" s="5">
        <f t="shared" si="4"/>
        <v>38.071106017000005</v>
      </c>
      <c r="AP5" s="5">
        <f t="shared" si="4"/>
        <v>37.525743449000004</v>
      </c>
      <c r="AQ5" s="5">
        <f t="shared" si="4"/>
        <v>37.525743449000004</v>
      </c>
      <c r="AR5" s="5">
        <f t="shared" si="4"/>
        <v>37.525743449000004</v>
      </c>
      <c r="AS5" s="5">
        <f t="shared" si="4"/>
        <v>37.525743449000004</v>
      </c>
      <c r="AT5" s="5">
        <f t="shared" si="4"/>
        <v>37.525743449000004</v>
      </c>
      <c r="AU5" s="5">
        <f t="shared" si="4"/>
        <v>37.525743449000004</v>
      </c>
      <c r="AV5" s="5">
        <f t="shared" si="4"/>
        <v>37.525743449000004</v>
      </c>
      <c r="AW5" s="5">
        <f t="shared" si="4"/>
        <v>37.525743449000004</v>
      </c>
      <c r="AX5" s="5">
        <f t="shared" si="4"/>
        <v>37.525743449000004</v>
      </c>
      <c r="AY5" s="5">
        <f t="shared" si="4"/>
        <v>37.525743449000004</v>
      </c>
      <c r="AZ5" s="5">
        <f>AY5-AZ17</f>
        <v>37.525743449000004</v>
      </c>
      <c r="BA5" s="5">
        <f t="shared" si="4"/>
        <v>37.525743449000004</v>
      </c>
      <c r="BB5" s="5">
        <f t="shared" si="4"/>
        <v>37.525743449000004</v>
      </c>
      <c r="BC5" s="5">
        <f t="shared" si="4"/>
        <v>37.525743449000004</v>
      </c>
      <c r="BD5" s="5">
        <f t="shared" si="4"/>
        <v>37.525743449000004</v>
      </c>
      <c r="BE5" s="5">
        <f t="shared" si="4"/>
        <v>37.525743449000004</v>
      </c>
      <c r="BF5" s="5">
        <f t="shared" si="4"/>
        <v>37.525743449000004</v>
      </c>
      <c r="BG5" s="5">
        <f t="shared" si="4"/>
        <v>37.525743449000004</v>
      </c>
      <c r="BH5" s="5">
        <f t="shared" si="4"/>
        <v>37.525743449000004</v>
      </c>
      <c r="BI5" s="5">
        <f t="shared" si="4"/>
        <v>37.525743449000004</v>
      </c>
    </row>
    <row r="6" spans="1:62" ht="16" x14ac:dyDescent="0.2">
      <c r="A6" s="50" t="s">
        <v>2</v>
      </c>
      <c r="B6" s="19">
        <f>SUM(B7:B8)</f>
        <v>45</v>
      </c>
      <c r="C6" s="19">
        <f t="shared" ref="C6:V6" si="5">SUM(C7:C8)</f>
        <v>43.382348182999998</v>
      </c>
      <c r="D6" s="19">
        <f t="shared" si="5"/>
        <v>43.382348182999998</v>
      </c>
      <c r="E6" s="19">
        <f t="shared" si="5"/>
        <v>43.382348182999998</v>
      </c>
      <c r="F6" s="19">
        <f t="shared" si="5"/>
        <v>68.013805340000005</v>
      </c>
      <c r="G6" s="19">
        <f t="shared" si="5"/>
        <v>68.013805340000005</v>
      </c>
      <c r="H6" s="19">
        <f t="shared" si="5"/>
        <v>67.069885702000008</v>
      </c>
      <c r="I6" s="19">
        <f t="shared" si="5"/>
        <v>67.069885702000008</v>
      </c>
      <c r="J6" s="19">
        <f t="shared" si="5"/>
        <v>65.35371889000001</v>
      </c>
      <c r="K6" s="19">
        <f t="shared" si="5"/>
        <v>64.398000257000007</v>
      </c>
      <c r="L6" s="19">
        <f t="shared" si="5"/>
        <v>58.398000257000007</v>
      </c>
      <c r="M6" s="19">
        <f t="shared" si="5"/>
        <v>53.398000257000007</v>
      </c>
      <c r="N6" s="19">
        <f t="shared" si="5"/>
        <v>52.430335140797453</v>
      </c>
      <c r="O6" s="19">
        <f t="shared" si="5"/>
        <v>52.430335140797453</v>
      </c>
      <c r="P6" s="19">
        <f t="shared" si="5"/>
        <v>52.430335140797453</v>
      </c>
      <c r="Q6" s="19">
        <f t="shared" si="5"/>
        <v>51.450574210642365</v>
      </c>
      <c r="R6" s="19">
        <f t="shared" si="5"/>
        <v>51.450574210642365</v>
      </c>
      <c r="S6" s="19">
        <f t="shared" si="5"/>
        <v>51.450574210642365</v>
      </c>
      <c r="T6" s="19">
        <f t="shared" si="5"/>
        <v>50.458566268860338</v>
      </c>
      <c r="U6" s="19">
        <f t="shared" si="5"/>
        <v>50.458566268860338</v>
      </c>
      <c r="V6" s="19">
        <f t="shared" si="5"/>
        <v>50.458566268860338</v>
      </c>
      <c r="W6" s="19">
        <f>SUM(W7:W8)</f>
        <v>49.45415822780604</v>
      </c>
      <c r="X6" s="19">
        <f>SUM(X7:X8)</f>
        <v>49.45415822780604</v>
      </c>
      <c r="Y6" s="19">
        <f>SUM(Y7:Y8)</f>
        <v>49.45415822780604</v>
      </c>
      <c r="Z6" s="19">
        <f t="shared" ref="Z6:BI6" si="6">SUM(Z7:Z8)</f>
        <v>48.43719508623856</v>
      </c>
      <c r="AA6" s="19">
        <f t="shared" si="6"/>
        <v>48.43719508623856</v>
      </c>
      <c r="AB6" s="19">
        <f t="shared" si="6"/>
        <v>48.43719508623856</v>
      </c>
      <c r="AC6" s="19">
        <f t="shared" si="6"/>
        <v>47.407519905401486</v>
      </c>
      <c r="AD6" s="19">
        <f t="shared" si="6"/>
        <v>40.407519905401486</v>
      </c>
      <c r="AE6" s="19">
        <f t="shared" si="6"/>
        <v>40.407519905401486</v>
      </c>
      <c r="AF6" s="19">
        <f t="shared" si="6"/>
        <v>39.364973785401489</v>
      </c>
      <c r="AG6" s="19">
        <f t="shared" si="6"/>
        <v>39.364973785401489</v>
      </c>
      <c r="AH6" s="19">
        <f t="shared" si="6"/>
        <v>39.364973785401489</v>
      </c>
      <c r="AI6" s="19">
        <f t="shared" si="6"/>
        <v>38.309395838296481</v>
      </c>
      <c r="AJ6" s="19">
        <f t="shared" si="6"/>
        <v>38.309395838296481</v>
      </c>
      <c r="AK6" s="19">
        <f t="shared" si="6"/>
        <v>38.309395838296481</v>
      </c>
      <c r="AL6" s="19">
        <f t="shared" si="6"/>
        <v>37.240623166852664</v>
      </c>
      <c r="AM6" s="42">
        <f t="shared" si="6"/>
        <v>36.385171133852666</v>
      </c>
      <c r="AN6" s="19">
        <f t="shared" si="6"/>
        <v>35.521544780852665</v>
      </c>
      <c r="AO6" s="19">
        <f t="shared" si="6"/>
        <v>33.567533669015802</v>
      </c>
      <c r="AP6" s="19">
        <f t="shared" si="6"/>
        <v>33.567533669015802</v>
      </c>
      <c r="AQ6" s="19">
        <f t="shared" si="6"/>
        <v>32.687323601015798</v>
      </c>
      <c r="AR6" s="19">
        <f t="shared" si="6"/>
        <v>30.703043653055971</v>
      </c>
      <c r="AS6" s="19">
        <f t="shared" si="6"/>
        <v>29.80593142105597</v>
      </c>
      <c r="AT6" s="19">
        <f t="shared" si="6"/>
        <v>28.90024678405597</v>
      </c>
      <c r="AU6" s="19">
        <f t="shared" si="6"/>
        <v>26.876553105796646</v>
      </c>
      <c r="AV6" s="19">
        <f t="shared" si="6"/>
        <v>26.876553105796646</v>
      </c>
      <c r="AW6" s="19">
        <f t="shared" si="6"/>
        <v>25.953477131796646</v>
      </c>
      <c r="AX6" s="19">
        <f t="shared" si="6"/>
        <v>22.930255476521584</v>
      </c>
      <c r="AY6" s="19">
        <f t="shared" si="6"/>
        <v>21.030255476521582</v>
      </c>
      <c r="AZ6" s="19">
        <f t="shared" si="6"/>
        <v>19.130255476521583</v>
      </c>
      <c r="BA6" s="19">
        <f t="shared" si="6"/>
        <v>16.092993550521584</v>
      </c>
      <c r="BB6" s="19">
        <f t="shared" si="6"/>
        <v>16.092993550521584</v>
      </c>
      <c r="BC6" s="19">
        <f t="shared" si="6"/>
        <v>14.192993550521582</v>
      </c>
      <c r="BD6" s="19">
        <f t="shared" si="6"/>
        <v>11.141515850521582</v>
      </c>
      <c r="BE6" s="19">
        <f t="shared" si="6"/>
        <v>9.2415158505215818</v>
      </c>
      <c r="BF6" s="19">
        <f t="shared" si="6"/>
        <v>7.3415158505215814</v>
      </c>
      <c r="BG6" s="19">
        <f t="shared" si="6"/>
        <v>4.2756446795215819</v>
      </c>
      <c r="BH6" s="19">
        <f t="shared" si="6"/>
        <v>4.2756446795215819</v>
      </c>
      <c r="BI6" s="19">
        <f t="shared" si="6"/>
        <v>2.3756446795215824</v>
      </c>
    </row>
    <row r="7" spans="1:62" ht="16" x14ac:dyDescent="0.2">
      <c r="A7" s="50" t="s">
        <v>7</v>
      </c>
      <c r="B7" s="19">
        <v>45</v>
      </c>
      <c r="C7" s="19">
        <v>43.382348182999998</v>
      </c>
      <c r="D7" s="19">
        <v>43.382348182999998</v>
      </c>
      <c r="E7" s="19">
        <v>43.382348182999998</v>
      </c>
      <c r="F7" s="19">
        <v>41.716166811999997</v>
      </c>
      <c r="G7" s="19">
        <v>41.716166811999997</v>
      </c>
      <c r="H7" s="19">
        <v>41.716166811999997</v>
      </c>
      <c r="I7" s="19">
        <v>41.716166811999997</v>
      </c>
      <c r="J7" s="19">
        <v>40</v>
      </c>
      <c r="K7" s="19">
        <v>40</v>
      </c>
      <c r="L7" s="19">
        <v>34</v>
      </c>
      <c r="M7" s="19">
        <v>34</v>
      </c>
      <c r="N7" s="19">
        <f>M7-N19</f>
        <v>34</v>
      </c>
      <c r="O7" s="19">
        <f t="shared" ref="O7:BI8" si="7">N7-O19</f>
        <v>34</v>
      </c>
      <c r="P7" s="19">
        <f t="shared" si="7"/>
        <v>34</v>
      </c>
      <c r="Q7" s="19">
        <f t="shared" si="7"/>
        <v>34</v>
      </c>
      <c r="R7" s="19">
        <f t="shared" si="7"/>
        <v>34</v>
      </c>
      <c r="S7" s="19">
        <f t="shared" si="7"/>
        <v>34</v>
      </c>
      <c r="T7" s="19">
        <f t="shared" si="7"/>
        <v>34</v>
      </c>
      <c r="U7" s="19">
        <f t="shared" si="7"/>
        <v>34</v>
      </c>
      <c r="V7" s="19">
        <f t="shared" si="7"/>
        <v>34</v>
      </c>
      <c r="W7" s="19">
        <f t="shared" si="7"/>
        <v>34</v>
      </c>
      <c r="X7" s="19">
        <f t="shared" si="7"/>
        <v>34</v>
      </c>
      <c r="Y7" s="19">
        <f t="shared" si="7"/>
        <v>34</v>
      </c>
      <c r="Z7" s="19">
        <f t="shared" si="7"/>
        <v>34</v>
      </c>
      <c r="AA7" s="19">
        <f t="shared" si="7"/>
        <v>34</v>
      </c>
      <c r="AB7" s="19">
        <f t="shared" si="7"/>
        <v>34</v>
      </c>
      <c r="AC7" s="19">
        <f t="shared" si="7"/>
        <v>34</v>
      </c>
      <c r="AD7" s="19">
        <f t="shared" si="7"/>
        <v>27</v>
      </c>
      <c r="AE7" s="19">
        <f t="shared" si="7"/>
        <v>27</v>
      </c>
      <c r="AF7" s="19">
        <f t="shared" si="7"/>
        <v>27</v>
      </c>
      <c r="AG7" s="19">
        <f t="shared" si="7"/>
        <v>27</v>
      </c>
      <c r="AH7" s="19">
        <f t="shared" si="7"/>
        <v>27</v>
      </c>
      <c r="AI7" s="19">
        <f t="shared" si="7"/>
        <v>27</v>
      </c>
      <c r="AJ7" s="19">
        <f t="shared" si="7"/>
        <v>27</v>
      </c>
      <c r="AK7" s="19">
        <f t="shared" si="7"/>
        <v>27</v>
      </c>
      <c r="AL7" s="19">
        <f t="shared" si="7"/>
        <v>27</v>
      </c>
      <c r="AM7" s="42">
        <f t="shared" si="7"/>
        <v>26.144547967000001</v>
      </c>
      <c r="AN7" s="19">
        <f t="shared" si="7"/>
        <v>25.280921614</v>
      </c>
      <c r="AO7" s="19">
        <f t="shared" si="7"/>
        <v>24.409042832000001</v>
      </c>
      <c r="AP7" s="19">
        <f t="shared" si="7"/>
        <v>24.409042832000001</v>
      </c>
      <c r="AQ7" s="19">
        <f t="shared" si="7"/>
        <v>23.528832764000001</v>
      </c>
      <c r="AR7" s="19">
        <f t="shared" si="7"/>
        <v>22.640211799999999</v>
      </c>
      <c r="AS7" s="19">
        <f t="shared" si="7"/>
        <v>21.743099567999998</v>
      </c>
      <c r="AT7" s="19">
        <f t="shared" si="7"/>
        <v>20.837414930999998</v>
      </c>
      <c r="AU7" s="19">
        <f t="shared" si="7"/>
        <v>19.923075974</v>
      </c>
      <c r="AV7" s="19">
        <f t="shared" si="7"/>
        <v>19.923075974</v>
      </c>
      <c r="AW7" s="19">
        <f t="shared" si="7"/>
        <v>19</v>
      </c>
      <c r="AX7" s="19">
        <f t="shared" si="7"/>
        <v>17.100000000000001</v>
      </c>
      <c r="AY7" s="19">
        <f t="shared" si="7"/>
        <v>15.200000000000001</v>
      </c>
      <c r="AZ7" s="19">
        <f>AY7-AZ19</f>
        <v>13.3</v>
      </c>
      <c r="BA7" s="19">
        <f t="shared" si="7"/>
        <v>11.4</v>
      </c>
      <c r="BB7" s="19">
        <f t="shared" si="7"/>
        <v>11.4</v>
      </c>
      <c r="BC7" s="19">
        <f t="shared" si="7"/>
        <v>9.5</v>
      </c>
      <c r="BD7" s="19">
        <f t="shared" si="7"/>
        <v>7.6</v>
      </c>
      <c r="BE7" s="19">
        <f t="shared" si="7"/>
        <v>5.6999999999999993</v>
      </c>
      <c r="BF7" s="19">
        <f t="shared" si="7"/>
        <v>3.7999999999999994</v>
      </c>
      <c r="BG7" s="19">
        <f t="shared" si="7"/>
        <v>1.8999999999999995</v>
      </c>
      <c r="BH7" s="19">
        <f t="shared" si="7"/>
        <v>1.8999999999999995</v>
      </c>
      <c r="BI7" s="19">
        <f t="shared" si="7"/>
        <v>0</v>
      </c>
    </row>
    <row r="8" spans="1:62" ht="16" x14ac:dyDescent="0.2">
      <c r="A8" s="50" t="s">
        <v>8</v>
      </c>
      <c r="B8" s="19">
        <v>0</v>
      </c>
      <c r="C8" s="19">
        <v>0</v>
      </c>
      <c r="D8" s="19">
        <v>0</v>
      </c>
      <c r="E8" s="19">
        <v>0</v>
      </c>
      <c r="F8" s="19">
        <v>26.297638528000007</v>
      </c>
      <c r="G8" s="19">
        <v>26.297638528000007</v>
      </c>
      <c r="H8" s="19">
        <v>25.353718890000007</v>
      </c>
      <c r="I8" s="19">
        <v>25.353718890000007</v>
      </c>
      <c r="J8" s="19">
        <v>25.353718890000007</v>
      </c>
      <c r="K8" s="19">
        <v>24.398000257000007</v>
      </c>
      <c r="L8" s="19">
        <v>24.398000257000007</v>
      </c>
      <c r="M8" s="19">
        <v>19.398000257000007</v>
      </c>
      <c r="N8" s="19">
        <f>M8-N20</f>
        <v>18.430335140797453</v>
      </c>
      <c r="O8" s="19">
        <f t="shared" si="7"/>
        <v>18.430335140797453</v>
      </c>
      <c r="P8" s="19">
        <f t="shared" si="7"/>
        <v>18.430335140797453</v>
      </c>
      <c r="Q8" s="19">
        <f t="shared" si="7"/>
        <v>17.450574210642365</v>
      </c>
      <c r="R8" s="19">
        <f t="shared" si="7"/>
        <v>17.450574210642365</v>
      </c>
      <c r="S8" s="19">
        <f t="shared" si="7"/>
        <v>17.450574210642365</v>
      </c>
      <c r="T8" s="19">
        <f t="shared" si="7"/>
        <v>16.458566268860341</v>
      </c>
      <c r="U8" s="19">
        <f t="shared" si="7"/>
        <v>16.458566268860341</v>
      </c>
      <c r="V8" s="19">
        <f t="shared" si="7"/>
        <v>16.458566268860341</v>
      </c>
      <c r="W8" s="19">
        <f t="shared" si="7"/>
        <v>15.45415822780604</v>
      </c>
      <c r="X8" s="19">
        <f t="shared" si="7"/>
        <v>15.45415822780604</v>
      </c>
      <c r="Y8" s="19">
        <f t="shared" si="7"/>
        <v>15.45415822780604</v>
      </c>
      <c r="Z8" s="19">
        <f t="shared" si="7"/>
        <v>14.437195086238562</v>
      </c>
      <c r="AA8" s="19">
        <f t="shared" si="7"/>
        <v>14.437195086238562</v>
      </c>
      <c r="AB8" s="19">
        <f t="shared" si="7"/>
        <v>14.437195086238562</v>
      </c>
      <c r="AC8" s="19">
        <f t="shared" si="7"/>
        <v>13.40751990540149</v>
      </c>
      <c r="AD8" s="19">
        <f t="shared" si="7"/>
        <v>13.40751990540149</v>
      </c>
      <c r="AE8" s="19">
        <f t="shared" si="7"/>
        <v>13.40751990540149</v>
      </c>
      <c r="AF8" s="19">
        <f t="shared" si="7"/>
        <v>12.364973785401489</v>
      </c>
      <c r="AG8" s="19">
        <f t="shared" si="7"/>
        <v>12.364973785401489</v>
      </c>
      <c r="AH8" s="19">
        <f t="shared" si="7"/>
        <v>12.364973785401489</v>
      </c>
      <c r="AI8" s="19">
        <f t="shared" si="7"/>
        <v>11.309395838296483</v>
      </c>
      <c r="AJ8" s="19">
        <f t="shared" si="7"/>
        <v>11.309395838296483</v>
      </c>
      <c r="AK8" s="19">
        <f t="shared" si="7"/>
        <v>11.309395838296483</v>
      </c>
      <c r="AL8" s="19">
        <f t="shared" si="7"/>
        <v>10.240623166852663</v>
      </c>
      <c r="AM8" s="42">
        <f t="shared" si="7"/>
        <v>10.240623166852663</v>
      </c>
      <c r="AN8" s="19">
        <f t="shared" si="7"/>
        <v>10.240623166852663</v>
      </c>
      <c r="AO8" s="19">
        <f t="shared" si="7"/>
        <v>9.1584908370157976</v>
      </c>
      <c r="AP8" s="19">
        <f t="shared" si="7"/>
        <v>9.1584908370157976</v>
      </c>
      <c r="AQ8" s="19">
        <f t="shared" si="7"/>
        <v>9.1584908370157976</v>
      </c>
      <c r="AR8" s="19">
        <f t="shared" si="7"/>
        <v>8.0628318530559717</v>
      </c>
      <c r="AS8" s="19">
        <f t="shared" si="7"/>
        <v>8.0628318530559717</v>
      </c>
      <c r="AT8" s="19">
        <f t="shared" si="7"/>
        <v>8.0628318530559717</v>
      </c>
      <c r="AU8" s="19">
        <f t="shared" si="7"/>
        <v>6.9534771317966477</v>
      </c>
      <c r="AV8" s="19">
        <f t="shared" si="7"/>
        <v>6.9534771317966477</v>
      </c>
      <c r="AW8" s="19">
        <f t="shared" si="7"/>
        <v>6.9534771317966477</v>
      </c>
      <c r="AX8" s="19">
        <f t="shared" si="7"/>
        <v>5.8302554765215824</v>
      </c>
      <c r="AY8" s="19">
        <f t="shared" si="7"/>
        <v>5.8302554765215824</v>
      </c>
      <c r="AZ8" s="19">
        <f>AY8-AZ20</f>
        <v>5.8302554765215824</v>
      </c>
      <c r="BA8" s="19">
        <f t="shared" si="7"/>
        <v>4.6929935505215825</v>
      </c>
      <c r="BB8" s="19">
        <f t="shared" si="7"/>
        <v>4.6929935505215825</v>
      </c>
      <c r="BC8" s="19">
        <f t="shared" si="7"/>
        <v>4.6929935505215825</v>
      </c>
      <c r="BD8" s="19">
        <f t="shared" si="7"/>
        <v>3.5415158505215825</v>
      </c>
      <c r="BE8" s="19">
        <f t="shared" si="7"/>
        <v>3.5415158505215825</v>
      </c>
      <c r="BF8" s="19">
        <f t="shared" si="7"/>
        <v>3.5415158505215825</v>
      </c>
      <c r="BG8" s="19">
        <f t="shared" si="7"/>
        <v>2.3756446795215824</v>
      </c>
      <c r="BH8" s="19">
        <f t="shared" si="7"/>
        <v>2.3756446795215824</v>
      </c>
      <c r="BI8" s="19">
        <f t="shared" si="7"/>
        <v>2.3756446795215824</v>
      </c>
    </row>
    <row r="9" spans="1:62" ht="16" x14ac:dyDescent="0.2">
      <c r="A9" s="11" t="s">
        <v>9</v>
      </c>
      <c r="B9" s="14">
        <f>SUM(B10:B14)</f>
        <v>3.4373730060000005</v>
      </c>
      <c r="C9" s="14">
        <f t="shared" ref="C9:BI9" si="8">SUM(C10:C14)</f>
        <v>3.4373730060000005</v>
      </c>
      <c r="D9" s="14">
        <f t="shared" si="8"/>
        <v>3.3301150236003676</v>
      </c>
      <c r="E9" s="14">
        <f t="shared" si="8"/>
        <v>3.060639966600367</v>
      </c>
      <c r="F9" s="14">
        <f t="shared" si="8"/>
        <v>3.060639966600367</v>
      </c>
      <c r="G9" s="14">
        <f t="shared" si="8"/>
        <v>2.7974817096003672</v>
      </c>
      <c r="H9" s="14">
        <f t="shared" si="8"/>
        <v>2.7974817096003672</v>
      </c>
      <c r="I9" s="14">
        <f t="shared" si="8"/>
        <v>4.4634857490000002</v>
      </c>
      <c r="J9" s="14">
        <f t="shared" si="8"/>
        <v>4.356227767</v>
      </c>
      <c r="K9" s="14">
        <f t="shared" si="8"/>
        <v>4.356227767</v>
      </c>
      <c r="L9" s="14">
        <f t="shared" si="8"/>
        <v>4.356227767</v>
      </c>
      <c r="M9" s="14">
        <f t="shared" si="8"/>
        <v>4.2489697849999999</v>
      </c>
      <c r="N9" s="14">
        <f t="shared" si="8"/>
        <v>4.2489697849999999</v>
      </c>
      <c r="O9" s="14">
        <f t="shared" si="8"/>
        <v>4.2489697849999999</v>
      </c>
      <c r="P9" s="14">
        <f t="shared" si="8"/>
        <v>4.1417118029999997</v>
      </c>
      <c r="Q9" s="14">
        <f t="shared" si="8"/>
        <v>4.1417118029999997</v>
      </c>
      <c r="R9" s="14">
        <f t="shared" si="8"/>
        <v>4.1417118029999997</v>
      </c>
      <c r="S9" s="14">
        <f t="shared" si="8"/>
        <v>3.8668610249999995</v>
      </c>
      <c r="T9" s="14">
        <f t="shared" si="8"/>
        <v>3.8668610249999995</v>
      </c>
      <c r="U9" s="14">
        <f t="shared" si="8"/>
        <v>3.8668610249999995</v>
      </c>
      <c r="V9" s="14">
        <f t="shared" si="8"/>
        <v>3.7596030429999998</v>
      </c>
      <c r="W9" s="14">
        <f t="shared" si="8"/>
        <v>3.7596030429999998</v>
      </c>
      <c r="X9" s="14">
        <f t="shared" si="8"/>
        <v>3.7596030429999998</v>
      </c>
      <c r="Y9" s="14">
        <f t="shared" si="8"/>
        <v>3.6523450689999999</v>
      </c>
      <c r="Z9" s="14">
        <f t="shared" si="8"/>
        <v>3.6523450689999999</v>
      </c>
      <c r="AA9" s="14">
        <f t="shared" si="8"/>
        <v>3.6523450689999999</v>
      </c>
      <c r="AB9" s="14">
        <f t="shared" si="8"/>
        <v>3.5450870869999997</v>
      </c>
      <c r="AC9" s="14">
        <f t="shared" si="8"/>
        <v>3.5450870869999997</v>
      </c>
      <c r="AD9" s="14">
        <f t="shared" si="8"/>
        <v>3.5450870869999997</v>
      </c>
      <c r="AE9" s="14">
        <f t="shared" si="8"/>
        <v>1.6824862423409122</v>
      </c>
      <c r="AF9" s="14">
        <f t="shared" si="8"/>
        <v>1.6734436476714598</v>
      </c>
      <c r="AG9" s="14">
        <f t="shared" si="8"/>
        <v>1.6734436476714598</v>
      </c>
      <c r="AH9" s="14">
        <f t="shared" si="8"/>
        <v>1.6734436476714598</v>
      </c>
      <c r="AI9" s="14">
        <f t="shared" si="8"/>
        <v>1.6734436476714598</v>
      </c>
      <c r="AJ9" s="14">
        <f t="shared" si="8"/>
        <v>1.6734436476714598</v>
      </c>
      <c r="AK9" s="14">
        <f t="shared" si="8"/>
        <v>1.7005714316798159</v>
      </c>
      <c r="AL9" s="14">
        <f t="shared" si="8"/>
        <v>1.7036518760177617</v>
      </c>
      <c r="AM9" s="14">
        <f t="shared" si="8"/>
        <v>1.7067323203557065</v>
      </c>
      <c r="AN9" s="14">
        <f t="shared" si="8"/>
        <v>1.7097133955214603</v>
      </c>
      <c r="AO9" s="14">
        <f t="shared" si="8"/>
        <v>1.7127938398594056</v>
      </c>
      <c r="AP9" s="14">
        <f t="shared" si="8"/>
        <v>1.7157749150251589</v>
      </c>
      <c r="AQ9" s="14">
        <f t="shared" si="8"/>
        <v>1.525107590450296</v>
      </c>
      <c r="AR9" s="14">
        <f t="shared" si="8"/>
        <v>1.5281146918841384</v>
      </c>
      <c r="AS9" s="14">
        <f t="shared" si="8"/>
        <v>1.5308307836064396</v>
      </c>
      <c r="AT9" s="14">
        <f t="shared" si="8"/>
        <v>1.533837885057693</v>
      </c>
      <c r="AU9" s="14">
        <f t="shared" si="8"/>
        <v>1.533837885057693</v>
      </c>
      <c r="AV9" s="14">
        <f t="shared" si="8"/>
        <v>1.533837885057693</v>
      </c>
      <c r="AW9" s="14">
        <f t="shared" si="8"/>
        <v>1.5425942015705276</v>
      </c>
      <c r="AX9" s="14">
        <f t="shared" si="8"/>
        <v>1.5455279584877819</v>
      </c>
      <c r="AY9" s="14">
        <f t="shared" si="8"/>
        <v>1.5455279584877819</v>
      </c>
      <c r="AZ9" s="14">
        <f t="shared" si="8"/>
        <v>1.5455279584877819</v>
      </c>
      <c r="BA9" s="14">
        <f t="shared" si="8"/>
        <v>1.5455279584877819</v>
      </c>
      <c r="BB9" s="14">
        <f t="shared" si="8"/>
        <v>1.5455279584877819</v>
      </c>
      <c r="BC9" s="14">
        <f t="shared" si="8"/>
        <v>1.3373279524877819</v>
      </c>
      <c r="BD9" s="14">
        <f t="shared" si="8"/>
        <v>1.3373279524877819</v>
      </c>
      <c r="BE9" s="14">
        <f t="shared" si="8"/>
        <v>1.3373279524877819</v>
      </c>
      <c r="BF9" s="14">
        <f t="shared" si="8"/>
        <v>1.3373279524877819</v>
      </c>
      <c r="BG9" s="14">
        <f t="shared" si="8"/>
        <v>1.3373279524877819</v>
      </c>
      <c r="BH9" s="14">
        <f t="shared" si="8"/>
        <v>1.3373279524877819</v>
      </c>
      <c r="BI9" s="14">
        <f t="shared" si="8"/>
        <v>1.3373279524877819</v>
      </c>
    </row>
    <row r="10" spans="1:62" ht="16" x14ac:dyDescent="0.2">
      <c r="A10" s="50" t="s">
        <v>0</v>
      </c>
      <c r="B10" s="17">
        <f>1072579812/1000000000</f>
        <v>1.0725798120000001</v>
      </c>
      <c r="C10" s="17">
        <f t="shared" ref="C10:AH10" si="9">B10-C22</f>
        <v>1.0725798120000001</v>
      </c>
      <c r="D10" s="17">
        <f t="shared" si="9"/>
        <v>0.96532183000000005</v>
      </c>
      <c r="E10" s="17">
        <f t="shared" si="9"/>
        <v>0.96532183000000005</v>
      </c>
      <c r="F10" s="17">
        <f t="shared" si="9"/>
        <v>0.96532183000000005</v>
      </c>
      <c r="G10" s="17">
        <f t="shared" si="9"/>
        <v>0.85806384800000002</v>
      </c>
      <c r="H10" s="17">
        <f t="shared" si="9"/>
        <v>0.85806384800000002</v>
      </c>
      <c r="I10" s="17">
        <f t="shared" si="9"/>
        <v>0.85806384800000002</v>
      </c>
      <c r="J10" s="17">
        <f t="shared" si="9"/>
        <v>0.75080586599999999</v>
      </c>
      <c r="K10" s="17">
        <f t="shared" si="9"/>
        <v>0.75080586599999999</v>
      </c>
      <c r="L10" s="17">
        <f t="shared" si="9"/>
        <v>0.75080586599999999</v>
      </c>
      <c r="M10" s="17">
        <f t="shared" si="9"/>
        <v>0.64354788399999996</v>
      </c>
      <c r="N10" s="17">
        <f t="shared" si="9"/>
        <v>0.64354788399999996</v>
      </c>
      <c r="O10" s="17">
        <f t="shared" si="9"/>
        <v>0.64354788399999996</v>
      </c>
      <c r="P10" s="17">
        <f t="shared" si="9"/>
        <v>0.53628990199999993</v>
      </c>
      <c r="Q10" s="17">
        <f t="shared" si="9"/>
        <v>0.53628990199999993</v>
      </c>
      <c r="R10" s="17">
        <f t="shared" si="9"/>
        <v>0.53628990199999993</v>
      </c>
      <c r="S10" s="17">
        <f t="shared" si="9"/>
        <v>0.4290319199999999</v>
      </c>
      <c r="T10" s="17">
        <f t="shared" si="9"/>
        <v>0.4290319199999999</v>
      </c>
      <c r="U10" s="17">
        <f t="shared" si="9"/>
        <v>0.4290319199999999</v>
      </c>
      <c r="V10" s="17">
        <f t="shared" si="9"/>
        <v>0.32177393799999987</v>
      </c>
      <c r="W10" s="17">
        <f t="shared" si="9"/>
        <v>0.32177393799999987</v>
      </c>
      <c r="X10" s="17">
        <f t="shared" si="9"/>
        <v>0.32177393799999987</v>
      </c>
      <c r="Y10" s="17">
        <f t="shared" si="9"/>
        <v>0.21451596399999986</v>
      </c>
      <c r="Z10" s="17">
        <f t="shared" si="9"/>
        <v>0.21451596399999986</v>
      </c>
      <c r="AA10" s="17">
        <f t="shared" si="9"/>
        <v>0.21451596399999986</v>
      </c>
      <c r="AB10" s="17">
        <f t="shared" si="9"/>
        <v>0.10725798199999986</v>
      </c>
      <c r="AC10" s="17">
        <f t="shared" si="9"/>
        <v>0.10725798199999986</v>
      </c>
      <c r="AD10" s="17">
        <f t="shared" si="9"/>
        <v>0.10725798199999986</v>
      </c>
      <c r="AE10" s="17">
        <f t="shared" si="9"/>
        <v>7.9999998570112751E-9</v>
      </c>
      <c r="AF10" s="17">
        <f t="shared" si="9"/>
        <v>7.9999998570112751E-9</v>
      </c>
      <c r="AG10" s="17">
        <f t="shared" si="9"/>
        <v>7.9999998570112751E-9</v>
      </c>
      <c r="AH10" s="17">
        <f t="shared" si="9"/>
        <v>7.9999998570112751E-9</v>
      </c>
      <c r="AI10" s="17">
        <f t="shared" ref="AI10:BI10" si="10">AH10-AI22</f>
        <v>7.9999998570112751E-9</v>
      </c>
      <c r="AJ10" s="17">
        <f t="shared" si="10"/>
        <v>7.9999998570112751E-9</v>
      </c>
      <c r="AK10" s="17">
        <f t="shared" si="10"/>
        <v>7.9999998570112751E-9</v>
      </c>
      <c r="AL10" s="17">
        <f t="shared" si="10"/>
        <v>7.9999998570112751E-9</v>
      </c>
      <c r="AM10" s="43">
        <f t="shared" si="10"/>
        <v>7.9999998570112751E-9</v>
      </c>
      <c r="AN10" s="17">
        <f t="shared" si="10"/>
        <v>7.9999998570112751E-9</v>
      </c>
      <c r="AO10" s="17">
        <f t="shared" si="10"/>
        <v>7.9999998570112751E-9</v>
      </c>
      <c r="AP10" s="17">
        <f t="shared" si="10"/>
        <v>7.9999998570112751E-9</v>
      </c>
      <c r="AQ10" s="17">
        <f t="shared" si="10"/>
        <v>7.9999998570112751E-9</v>
      </c>
      <c r="AR10" s="17">
        <f t="shared" si="10"/>
        <v>7.9999998570112751E-9</v>
      </c>
      <c r="AS10" s="17">
        <f t="shared" si="10"/>
        <v>7.9999998570112751E-9</v>
      </c>
      <c r="AT10" s="17">
        <f t="shared" si="10"/>
        <v>7.9999998570112751E-9</v>
      </c>
      <c r="AU10" s="17">
        <f t="shared" si="10"/>
        <v>7.9999998570112751E-9</v>
      </c>
      <c r="AV10" s="17">
        <f t="shared" si="10"/>
        <v>7.9999998570112751E-9</v>
      </c>
      <c r="AW10" s="17">
        <f t="shared" si="10"/>
        <v>7.9999998570112751E-9</v>
      </c>
      <c r="AX10" s="17">
        <f t="shared" si="10"/>
        <v>7.9999998570112751E-9</v>
      </c>
      <c r="AY10" s="17">
        <f t="shared" si="10"/>
        <v>7.9999998570112751E-9</v>
      </c>
      <c r="AZ10" s="17">
        <f t="shared" si="10"/>
        <v>7.9999998570112751E-9</v>
      </c>
      <c r="BA10" s="17">
        <f t="shared" si="10"/>
        <v>7.9999998570112751E-9</v>
      </c>
      <c r="BB10" s="17">
        <f t="shared" si="10"/>
        <v>7.9999998570112751E-9</v>
      </c>
      <c r="BC10" s="17">
        <f t="shared" si="10"/>
        <v>7.9999998570112751E-9</v>
      </c>
      <c r="BD10" s="17">
        <f t="shared" si="10"/>
        <v>7.9999998570112751E-9</v>
      </c>
      <c r="BE10" s="17">
        <f t="shared" si="10"/>
        <v>7.9999998570112751E-9</v>
      </c>
      <c r="BF10" s="17">
        <f t="shared" si="10"/>
        <v>7.9999998570112751E-9</v>
      </c>
      <c r="BG10" s="17">
        <f t="shared" si="10"/>
        <v>7.9999998570112751E-9</v>
      </c>
      <c r="BH10" s="17">
        <f t="shared" si="10"/>
        <v>7.9999998570112751E-9</v>
      </c>
      <c r="BI10" s="17">
        <f t="shared" si="10"/>
        <v>7.9999998570112751E-9</v>
      </c>
    </row>
    <row r="11" spans="1:62" ht="16" x14ac:dyDescent="0.2">
      <c r="A11" s="50" t="s">
        <v>10</v>
      </c>
      <c r="B11" s="17">
        <v>0.90552975700000005</v>
      </c>
      <c r="C11" s="17">
        <v>0.90552975700000005</v>
      </c>
      <c r="D11" s="17">
        <v>0.90552975700000005</v>
      </c>
      <c r="E11" s="17">
        <v>0.90552975700000005</v>
      </c>
      <c r="F11" s="17">
        <v>0.90552975700000005</v>
      </c>
      <c r="G11" s="17">
        <v>0.74962948200000001</v>
      </c>
      <c r="H11" s="17">
        <v>0.74962948200000001</v>
      </c>
      <c r="I11" s="17">
        <v>0.74962948200000001</v>
      </c>
      <c r="J11" s="17">
        <v>0.74962948200000001</v>
      </c>
      <c r="K11" s="17">
        <v>0.74962948200000001</v>
      </c>
      <c r="L11" s="17">
        <v>0.74962948200000001</v>
      </c>
      <c r="M11" s="17">
        <v>0.74962948200000001</v>
      </c>
      <c r="N11" s="17">
        <f t="shared" ref="N11:BI11" si="11">M11-N23</f>
        <v>0.74962948200000001</v>
      </c>
      <c r="O11" s="17">
        <f t="shared" si="11"/>
        <v>0.74962948200000001</v>
      </c>
      <c r="P11" s="17">
        <f t="shared" si="11"/>
        <v>0.74962948200000001</v>
      </c>
      <c r="Q11" s="17">
        <f t="shared" si="11"/>
        <v>0.74962948200000001</v>
      </c>
      <c r="R11" s="17">
        <f t="shared" si="11"/>
        <v>0.74962948200000001</v>
      </c>
      <c r="S11" s="17">
        <f t="shared" si="11"/>
        <v>0.58203668600000003</v>
      </c>
      <c r="T11" s="17">
        <f t="shared" si="11"/>
        <v>0.58203668600000003</v>
      </c>
      <c r="U11" s="17">
        <f t="shared" si="11"/>
        <v>0.58203668600000003</v>
      </c>
      <c r="V11" s="17">
        <f t="shared" si="11"/>
        <v>0.58203668600000003</v>
      </c>
      <c r="W11" s="17">
        <f t="shared" si="11"/>
        <v>0.58203668600000003</v>
      </c>
      <c r="X11" s="17">
        <f t="shared" si="11"/>
        <v>0.58203668600000003</v>
      </c>
      <c r="Y11" s="17">
        <f t="shared" si="11"/>
        <v>0.58203668600000003</v>
      </c>
      <c r="Z11" s="17">
        <f t="shared" si="11"/>
        <v>0.58203668600000003</v>
      </c>
      <c r="AA11" s="17">
        <f t="shared" si="11"/>
        <v>0.58203668600000003</v>
      </c>
      <c r="AB11" s="17">
        <f t="shared" si="11"/>
        <v>0.58203668600000003</v>
      </c>
      <c r="AC11" s="17">
        <f t="shared" si="11"/>
        <v>0.58203668600000003</v>
      </c>
      <c r="AD11" s="17">
        <f t="shared" si="11"/>
        <v>0.58203668600000003</v>
      </c>
      <c r="AE11" s="17">
        <f t="shared" si="11"/>
        <v>0.40187443100000003</v>
      </c>
      <c r="AF11" s="17">
        <f t="shared" si="11"/>
        <v>0.40187443100000003</v>
      </c>
      <c r="AG11" s="17">
        <f t="shared" si="11"/>
        <v>0.40187443100000003</v>
      </c>
      <c r="AH11" s="17">
        <f t="shared" si="11"/>
        <v>0.40187443100000003</v>
      </c>
      <c r="AI11" s="17">
        <f t="shared" si="11"/>
        <v>0.40187443100000003</v>
      </c>
      <c r="AJ11" s="17">
        <f t="shared" si="11"/>
        <v>0.40187443100000003</v>
      </c>
      <c r="AK11" s="17">
        <f t="shared" si="11"/>
        <v>0.40187443100000003</v>
      </c>
      <c r="AL11" s="17">
        <f t="shared" si="11"/>
        <v>0.40187443100000003</v>
      </c>
      <c r="AM11" s="43">
        <f t="shared" si="11"/>
        <v>0.40187443100000003</v>
      </c>
      <c r="AN11" s="17">
        <f t="shared" si="11"/>
        <v>0.40187443100000003</v>
      </c>
      <c r="AO11" s="17">
        <f t="shared" si="11"/>
        <v>0.40187443100000003</v>
      </c>
      <c r="AP11" s="17">
        <f t="shared" si="11"/>
        <v>0.40187443100000003</v>
      </c>
      <c r="AQ11" s="17">
        <f t="shared" si="11"/>
        <v>0.20820000600000002</v>
      </c>
      <c r="AR11" s="17">
        <f t="shared" si="11"/>
        <v>0.20820000600000002</v>
      </c>
      <c r="AS11" s="17">
        <f t="shared" si="11"/>
        <v>0.20820000600000002</v>
      </c>
      <c r="AT11" s="17">
        <f t="shared" si="11"/>
        <v>0.20820000600000002</v>
      </c>
      <c r="AU11" s="17">
        <f t="shared" si="11"/>
        <v>0.20820000600000002</v>
      </c>
      <c r="AV11" s="17">
        <f t="shared" si="11"/>
        <v>0.20820000600000002</v>
      </c>
      <c r="AW11" s="17">
        <f t="shared" si="11"/>
        <v>0.20820000600000002</v>
      </c>
      <c r="AX11" s="17">
        <f t="shared" si="11"/>
        <v>0.20820000600000002</v>
      </c>
      <c r="AY11" s="17">
        <f t="shared" si="11"/>
        <v>0.20820000600000002</v>
      </c>
      <c r="AZ11" s="17">
        <f t="shared" si="11"/>
        <v>0.20820000600000002</v>
      </c>
      <c r="BA11" s="17">
        <f t="shared" si="11"/>
        <v>0.20820000600000002</v>
      </c>
      <c r="BB11" s="17">
        <f t="shared" si="11"/>
        <v>0.20820000600000002</v>
      </c>
      <c r="BC11" s="17">
        <f t="shared" si="11"/>
        <v>0</v>
      </c>
      <c r="BD11" s="17">
        <f t="shared" si="11"/>
        <v>0</v>
      </c>
      <c r="BE11" s="17">
        <f t="shared" si="11"/>
        <v>0</v>
      </c>
      <c r="BF11" s="17">
        <f t="shared" si="11"/>
        <v>0</v>
      </c>
      <c r="BG11" s="17">
        <f t="shared" si="11"/>
        <v>0</v>
      </c>
      <c r="BH11" s="17">
        <f t="shared" si="11"/>
        <v>0</v>
      </c>
      <c r="BI11" s="17">
        <f t="shared" si="11"/>
        <v>0</v>
      </c>
    </row>
    <row r="12" spans="1:62" ht="16" x14ac:dyDescent="0.2">
      <c r="A12" s="50" t="s">
        <v>11</v>
      </c>
      <c r="B12" s="17">
        <v>0.26947505700000002</v>
      </c>
      <c r="C12" s="17">
        <v>0.26947505700000002</v>
      </c>
      <c r="D12" s="17">
        <v>0.26947505700000002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f t="shared" ref="N12:BI12" si="12">M12-N24</f>
        <v>0</v>
      </c>
      <c r="O12" s="17">
        <f t="shared" si="12"/>
        <v>0</v>
      </c>
      <c r="P12" s="17">
        <f t="shared" si="12"/>
        <v>0</v>
      </c>
      <c r="Q12" s="17">
        <f t="shared" si="12"/>
        <v>0</v>
      </c>
      <c r="R12" s="17">
        <f t="shared" si="12"/>
        <v>0</v>
      </c>
      <c r="S12" s="17">
        <f t="shared" si="12"/>
        <v>0</v>
      </c>
      <c r="T12" s="17">
        <f t="shared" si="12"/>
        <v>0</v>
      </c>
      <c r="U12" s="17">
        <f t="shared" si="12"/>
        <v>0</v>
      </c>
      <c r="V12" s="17">
        <f t="shared" si="12"/>
        <v>0</v>
      </c>
      <c r="W12" s="17">
        <f t="shared" si="12"/>
        <v>0</v>
      </c>
      <c r="X12" s="17">
        <f t="shared" si="12"/>
        <v>0</v>
      </c>
      <c r="Y12" s="17">
        <f t="shared" si="12"/>
        <v>0</v>
      </c>
      <c r="Z12" s="17">
        <f t="shared" si="12"/>
        <v>0</v>
      </c>
      <c r="AA12" s="17">
        <f t="shared" si="12"/>
        <v>0</v>
      </c>
      <c r="AB12" s="17">
        <f t="shared" si="12"/>
        <v>0</v>
      </c>
      <c r="AC12" s="17">
        <f t="shared" si="12"/>
        <v>0</v>
      </c>
      <c r="AD12" s="17">
        <f t="shared" si="12"/>
        <v>0</v>
      </c>
      <c r="AE12" s="17">
        <f t="shared" si="12"/>
        <v>0</v>
      </c>
      <c r="AF12" s="17">
        <f t="shared" si="12"/>
        <v>0</v>
      </c>
      <c r="AG12" s="17">
        <f t="shared" si="12"/>
        <v>0</v>
      </c>
      <c r="AH12" s="17">
        <f t="shared" si="12"/>
        <v>0</v>
      </c>
      <c r="AI12" s="17">
        <f t="shared" si="12"/>
        <v>0</v>
      </c>
      <c r="AJ12" s="17">
        <f t="shared" si="12"/>
        <v>0</v>
      </c>
      <c r="AK12" s="17">
        <f t="shared" si="12"/>
        <v>0</v>
      </c>
      <c r="AL12" s="17">
        <f t="shared" si="12"/>
        <v>0</v>
      </c>
      <c r="AM12" s="43">
        <f t="shared" si="12"/>
        <v>0</v>
      </c>
      <c r="AN12" s="17">
        <f t="shared" si="12"/>
        <v>0</v>
      </c>
      <c r="AO12" s="17">
        <f t="shared" si="12"/>
        <v>0</v>
      </c>
      <c r="AP12" s="17">
        <f t="shared" si="12"/>
        <v>0</v>
      </c>
      <c r="AQ12" s="17">
        <f t="shared" si="12"/>
        <v>0</v>
      </c>
      <c r="AR12" s="17">
        <f t="shared" si="12"/>
        <v>0</v>
      </c>
      <c r="AS12" s="17">
        <f t="shared" si="12"/>
        <v>0</v>
      </c>
      <c r="AT12" s="17">
        <f t="shared" si="12"/>
        <v>0</v>
      </c>
      <c r="AU12" s="17">
        <f t="shared" si="12"/>
        <v>0</v>
      </c>
      <c r="AV12" s="17">
        <f t="shared" si="12"/>
        <v>0</v>
      </c>
      <c r="AW12" s="17">
        <f t="shared" si="12"/>
        <v>0</v>
      </c>
      <c r="AX12" s="17">
        <f t="shared" si="12"/>
        <v>0</v>
      </c>
      <c r="AY12" s="17">
        <f t="shared" si="12"/>
        <v>0</v>
      </c>
      <c r="AZ12" s="17">
        <f t="shared" si="12"/>
        <v>0</v>
      </c>
      <c r="BA12" s="17">
        <f t="shared" si="12"/>
        <v>0</v>
      </c>
      <c r="BB12" s="17">
        <f t="shared" si="12"/>
        <v>0</v>
      </c>
      <c r="BC12" s="17">
        <f t="shared" si="12"/>
        <v>0</v>
      </c>
      <c r="BD12" s="17">
        <f t="shared" si="12"/>
        <v>0</v>
      </c>
      <c r="BE12" s="17">
        <f t="shared" si="12"/>
        <v>0</v>
      </c>
      <c r="BF12" s="17">
        <f t="shared" si="12"/>
        <v>0</v>
      </c>
      <c r="BG12" s="17">
        <f t="shared" si="12"/>
        <v>0</v>
      </c>
      <c r="BH12" s="17">
        <f t="shared" si="12"/>
        <v>0</v>
      </c>
      <c r="BI12" s="17">
        <f t="shared" si="12"/>
        <v>0</v>
      </c>
    </row>
    <row r="13" spans="1:62" ht="16" x14ac:dyDescent="0.2">
      <c r="A13" s="50" t="s">
        <v>12</v>
      </c>
      <c r="B13" s="17">
        <v>1.7016389999999999E-2</v>
      </c>
      <c r="C13" s="17">
        <v>1.7016389999999999E-2</v>
      </c>
      <c r="D13" s="17">
        <v>1.7016389999999999E-2</v>
      </c>
      <c r="E13" s="17">
        <v>1.7016389999999999E-2</v>
      </c>
      <c r="F13" s="17">
        <v>1.7016389999999999E-2</v>
      </c>
      <c r="G13" s="17">
        <v>1.7016389999999999E-2</v>
      </c>
      <c r="H13" s="17">
        <v>1.7016389999999999E-2</v>
      </c>
      <c r="I13" s="17">
        <v>1.7016389999999999E-2</v>
      </c>
      <c r="J13" s="17">
        <v>1.7016389999999999E-2</v>
      </c>
      <c r="K13" s="17">
        <v>1.7016389999999999E-2</v>
      </c>
      <c r="L13" s="17">
        <v>1.7016389999999999E-2</v>
      </c>
      <c r="M13" s="17">
        <v>1.7016389999999999E-2</v>
      </c>
      <c r="N13" s="17">
        <f t="shared" ref="N13:BI13" si="13">M13-N25</f>
        <v>1.7016389999999999E-2</v>
      </c>
      <c r="O13" s="17">
        <f t="shared" si="13"/>
        <v>1.7016389999999999E-2</v>
      </c>
      <c r="P13" s="17">
        <f t="shared" si="13"/>
        <v>1.7016389999999999E-2</v>
      </c>
      <c r="Q13" s="17">
        <f t="shared" si="13"/>
        <v>1.7016389999999999E-2</v>
      </c>
      <c r="R13" s="17">
        <f t="shared" si="13"/>
        <v>1.7016389999999999E-2</v>
      </c>
      <c r="S13" s="17">
        <f t="shared" si="13"/>
        <v>1.7016389999999999E-2</v>
      </c>
      <c r="T13" s="17">
        <f t="shared" si="13"/>
        <v>1.7016389999999999E-2</v>
      </c>
      <c r="U13" s="17">
        <f t="shared" si="13"/>
        <v>1.7016389999999999E-2</v>
      </c>
      <c r="V13" s="17">
        <f t="shared" si="13"/>
        <v>1.7016389999999999E-2</v>
      </c>
      <c r="W13" s="17">
        <f t="shared" si="13"/>
        <v>1.7016389999999999E-2</v>
      </c>
      <c r="X13" s="17">
        <f t="shared" si="13"/>
        <v>1.7016389999999999E-2</v>
      </c>
      <c r="Y13" s="17">
        <f t="shared" si="13"/>
        <v>1.7016389999999999E-2</v>
      </c>
      <c r="Z13" s="17">
        <f t="shared" si="13"/>
        <v>1.7016389999999999E-2</v>
      </c>
      <c r="AA13" s="17">
        <f t="shared" si="13"/>
        <v>1.7016389999999999E-2</v>
      </c>
      <c r="AB13" s="17">
        <f t="shared" si="13"/>
        <v>1.7016389999999999E-2</v>
      </c>
      <c r="AC13" s="17">
        <f t="shared" si="13"/>
        <v>1.7016389999999999E-2</v>
      </c>
      <c r="AD13" s="17">
        <f t="shared" si="13"/>
        <v>1.7016389999999999E-2</v>
      </c>
      <c r="AE13" s="17">
        <f t="shared" si="13"/>
        <v>1.7016389999999999E-2</v>
      </c>
      <c r="AF13" s="17">
        <f t="shared" si="13"/>
        <v>1.7016389999999999E-2</v>
      </c>
      <c r="AG13" s="17">
        <f t="shared" si="13"/>
        <v>1.7016389999999999E-2</v>
      </c>
      <c r="AH13" s="17">
        <f t="shared" si="13"/>
        <v>1.7016389999999999E-2</v>
      </c>
      <c r="AI13" s="17">
        <f t="shared" si="13"/>
        <v>1.7016389999999999E-2</v>
      </c>
      <c r="AJ13" s="17">
        <f t="shared" si="13"/>
        <v>1.7016389999999999E-2</v>
      </c>
      <c r="AK13" s="17">
        <f t="shared" si="13"/>
        <v>1.7016389999999999E-2</v>
      </c>
      <c r="AL13" s="17">
        <f t="shared" si="13"/>
        <v>1.7016389999999999E-2</v>
      </c>
      <c r="AM13" s="43">
        <f t="shared" si="13"/>
        <v>1.7016389999999999E-2</v>
      </c>
      <c r="AN13" s="17">
        <f t="shared" si="13"/>
        <v>1.7016389999999999E-2</v>
      </c>
      <c r="AO13" s="17">
        <f t="shared" si="13"/>
        <v>1.7016389999999999E-2</v>
      </c>
      <c r="AP13" s="17">
        <f t="shared" si="13"/>
        <v>1.7016389999999999E-2</v>
      </c>
      <c r="AQ13" s="17">
        <f t="shared" si="13"/>
        <v>1.7016389999999999E-2</v>
      </c>
      <c r="AR13" s="17">
        <f t="shared" si="13"/>
        <v>1.7016389999999999E-2</v>
      </c>
      <c r="AS13" s="17">
        <f t="shared" si="13"/>
        <v>1.7016389999999999E-2</v>
      </c>
      <c r="AT13" s="17">
        <f t="shared" si="13"/>
        <v>1.7016389999999999E-2</v>
      </c>
      <c r="AU13" s="17">
        <f t="shared" si="13"/>
        <v>1.7016389999999999E-2</v>
      </c>
      <c r="AV13" s="17">
        <f t="shared" si="13"/>
        <v>1.7016389999999999E-2</v>
      </c>
      <c r="AW13" s="17">
        <f t="shared" si="13"/>
        <v>1.7016389999999999E-2</v>
      </c>
      <c r="AX13" s="17">
        <f t="shared" si="13"/>
        <v>1.7016389999999999E-2</v>
      </c>
      <c r="AY13" s="17">
        <f t="shared" si="13"/>
        <v>1.7016389999999999E-2</v>
      </c>
      <c r="AZ13" s="17">
        <f t="shared" si="13"/>
        <v>1.7016389999999999E-2</v>
      </c>
      <c r="BA13" s="17">
        <f t="shared" si="13"/>
        <v>1.7016389999999999E-2</v>
      </c>
      <c r="BB13" s="17">
        <f t="shared" si="13"/>
        <v>1.7016389999999999E-2</v>
      </c>
      <c r="BC13" s="17">
        <f t="shared" si="13"/>
        <v>1.7016389999999999E-2</v>
      </c>
      <c r="BD13" s="17">
        <f t="shared" si="13"/>
        <v>1.7016389999999999E-2</v>
      </c>
      <c r="BE13" s="17">
        <f t="shared" si="13"/>
        <v>1.7016389999999999E-2</v>
      </c>
      <c r="BF13" s="17">
        <f t="shared" si="13"/>
        <v>1.7016389999999999E-2</v>
      </c>
      <c r="BG13" s="17">
        <f t="shared" si="13"/>
        <v>1.7016389999999999E-2</v>
      </c>
      <c r="BH13" s="17">
        <f t="shared" si="13"/>
        <v>1.7016389999999999E-2</v>
      </c>
      <c r="BI13" s="17">
        <f t="shared" si="13"/>
        <v>1.7016389999999999E-2</v>
      </c>
    </row>
    <row r="14" spans="1:62" s="3" customFormat="1" ht="16" x14ac:dyDescent="0.2">
      <c r="A14" s="50" t="s">
        <v>13</v>
      </c>
      <c r="B14" s="17">
        <v>1.17277199</v>
      </c>
      <c r="C14" s="17">
        <v>1.17277199</v>
      </c>
      <c r="D14" s="17">
        <v>1.172771989600367</v>
      </c>
      <c r="E14" s="17">
        <v>1.172771989600367</v>
      </c>
      <c r="F14" s="17">
        <v>1.172771989600367</v>
      </c>
      <c r="G14" s="17">
        <v>1.172771989600367</v>
      </c>
      <c r="H14" s="17">
        <v>1.172771989600367</v>
      </c>
      <c r="I14" s="17">
        <v>2.8387760289999999</v>
      </c>
      <c r="J14" s="17">
        <v>2.8387760289999999</v>
      </c>
      <c r="K14" s="17">
        <v>2.8387760289999999</v>
      </c>
      <c r="L14" s="17">
        <v>2.8387760289999999</v>
      </c>
      <c r="M14" s="17">
        <v>2.8387760289999999</v>
      </c>
      <c r="N14" s="17">
        <f t="shared" ref="N14:AD14" si="14">M14-N26</f>
        <v>2.8387760289999999</v>
      </c>
      <c r="O14" s="17">
        <f t="shared" si="14"/>
        <v>2.8387760289999999</v>
      </c>
      <c r="P14" s="17">
        <f t="shared" si="14"/>
        <v>2.8387760289999999</v>
      </c>
      <c r="Q14" s="17">
        <f t="shared" si="14"/>
        <v>2.8387760289999999</v>
      </c>
      <c r="R14" s="17">
        <f t="shared" si="14"/>
        <v>2.8387760289999999</v>
      </c>
      <c r="S14" s="17">
        <f t="shared" si="14"/>
        <v>2.8387760289999999</v>
      </c>
      <c r="T14" s="17">
        <f t="shared" si="14"/>
        <v>2.8387760289999999</v>
      </c>
      <c r="U14" s="17">
        <f t="shared" si="14"/>
        <v>2.8387760289999999</v>
      </c>
      <c r="V14" s="17">
        <f t="shared" si="14"/>
        <v>2.8387760289999999</v>
      </c>
      <c r="W14" s="17">
        <f t="shared" si="14"/>
        <v>2.8387760289999999</v>
      </c>
      <c r="X14" s="17">
        <f t="shared" si="14"/>
        <v>2.8387760289999999</v>
      </c>
      <c r="Y14" s="17">
        <f t="shared" si="14"/>
        <v>2.8387760289999999</v>
      </c>
      <c r="Z14" s="17">
        <f t="shared" si="14"/>
        <v>2.8387760289999999</v>
      </c>
      <c r="AA14" s="17">
        <f t="shared" si="14"/>
        <v>2.8387760289999999</v>
      </c>
      <c r="AB14" s="17">
        <f t="shared" si="14"/>
        <v>2.8387760289999999</v>
      </c>
      <c r="AC14" s="17">
        <f t="shared" si="14"/>
        <v>2.8387760289999999</v>
      </c>
      <c r="AD14" s="17">
        <f t="shared" si="14"/>
        <v>2.8387760289999999</v>
      </c>
      <c r="AE14" s="17">
        <v>1.2635954133409124</v>
      </c>
      <c r="AF14" s="17">
        <v>1.2545528186714601</v>
      </c>
      <c r="AG14" s="17">
        <v>1.2545528186714601</v>
      </c>
      <c r="AH14" s="17">
        <v>1.2545528186714601</v>
      </c>
      <c r="AI14" s="17">
        <v>1.2545528186714601</v>
      </c>
      <c r="AJ14" s="17">
        <v>1.2545528186714601</v>
      </c>
      <c r="AK14" s="17">
        <v>1.2816806026798162</v>
      </c>
      <c r="AL14" s="17">
        <v>1.2847610470177617</v>
      </c>
      <c r="AM14" s="43">
        <v>1.2878414913557068</v>
      </c>
      <c r="AN14" s="17">
        <v>1.2908225665214603</v>
      </c>
      <c r="AO14" s="17">
        <v>1.2939030108594056</v>
      </c>
      <c r="AP14" s="17">
        <v>1.2968840860251589</v>
      </c>
      <c r="AQ14" s="17">
        <v>1.299891186450296</v>
      </c>
      <c r="AR14" s="17">
        <v>1.3028982878841386</v>
      </c>
      <c r="AS14" s="17">
        <v>1.3056143796064399</v>
      </c>
      <c r="AT14" s="17">
        <v>1.3086214810576933</v>
      </c>
      <c r="AU14" s="17">
        <v>1.3086214810576933</v>
      </c>
      <c r="AV14" s="17">
        <v>1.3086214810576933</v>
      </c>
      <c r="AW14" s="17">
        <v>1.3173777975705276</v>
      </c>
      <c r="AX14" s="17">
        <v>1.3203115544877821</v>
      </c>
      <c r="AY14" s="17">
        <f>AX14-AY26</f>
        <v>1.3203115544877821</v>
      </c>
      <c r="AZ14" s="17">
        <f>AY14-AZ26</f>
        <v>1.3203115544877821</v>
      </c>
      <c r="BA14" s="17">
        <f t="shared" ref="BA14:BI14" si="15">AZ14-BA26</f>
        <v>1.3203115544877821</v>
      </c>
      <c r="BB14" s="17">
        <f t="shared" si="15"/>
        <v>1.3203115544877821</v>
      </c>
      <c r="BC14" s="17">
        <f t="shared" si="15"/>
        <v>1.3203115544877821</v>
      </c>
      <c r="BD14" s="17">
        <f t="shared" si="15"/>
        <v>1.3203115544877821</v>
      </c>
      <c r="BE14" s="17">
        <f t="shared" si="15"/>
        <v>1.3203115544877821</v>
      </c>
      <c r="BF14" s="17">
        <f t="shared" si="15"/>
        <v>1.3203115544877821</v>
      </c>
      <c r="BG14" s="17">
        <f t="shared" si="15"/>
        <v>1.3203115544877821</v>
      </c>
      <c r="BH14" s="17">
        <f t="shared" si="15"/>
        <v>1.3203115544877821</v>
      </c>
      <c r="BI14" s="17">
        <f t="shared" si="15"/>
        <v>1.3203115544877821</v>
      </c>
      <c r="BJ14"/>
    </row>
    <row r="15" spans="1:62" ht="16" x14ac:dyDescent="0.2">
      <c r="A15" s="24" t="s">
        <v>14</v>
      </c>
      <c r="B15" s="29">
        <f t="shared" ref="B15:AG15" si="16">B16+B21</f>
        <v>0.26226497700000001</v>
      </c>
      <c r="C15" s="29">
        <f t="shared" si="16"/>
        <v>1.6176518170000023</v>
      </c>
      <c r="D15" s="29">
        <f t="shared" si="16"/>
        <v>0.107257982</v>
      </c>
      <c r="E15" s="29">
        <f t="shared" si="16"/>
        <v>0.26947505700000002</v>
      </c>
      <c r="F15" s="29">
        <f t="shared" si="16"/>
        <v>1.6661813710000004</v>
      </c>
      <c r="G15" s="29">
        <f t="shared" si="16"/>
        <v>0.26315825700000001</v>
      </c>
      <c r="H15" s="29">
        <f t="shared" si="16"/>
        <v>0.94391963800000056</v>
      </c>
      <c r="I15" s="29">
        <f t="shared" si="16"/>
        <v>0</v>
      </c>
      <c r="J15" s="29">
        <f t="shared" si="16"/>
        <v>1.8234247939999972</v>
      </c>
      <c r="K15" s="29">
        <f t="shared" si="16"/>
        <v>0.95571863300000004</v>
      </c>
      <c r="L15" s="29">
        <f t="shared" si="16"/>
        <v>6</v>
      </c>
      <c r="M15" s="29">
        <f t="shared" si="16"/>
        <v>5.1072579820000001</v>
      </c>
      <c r="N15" s="29">
        <f t="shared" si="16"/>
        <v>0.96766511620255435</v>
      </c>
      <c r="O15" s="29">
        <f t="shared" si="16"/>
        <v>0</v>
      </c>
      <c r="P15" s="29">
        <f t="shared" si="16"/>
        <v>0.107257982</v>
      </c>
      <c r="Q15" s="29">
        <f t="shared" si="16"/>
        <v>0.97976093015508603</v>
      </c>
      <c r="R15" s="29">
        <f t="shared" si="16"/>
        <v>0</v>
      </c>
      <c r="S15" s="29">
        <f t="shared" si="16"/>
        <v>0.27485077800000002</v>
      </c>
      <c r="T15" s="29">
        <f t="shared" si="16"/>
        <v>0.992007941782025</v>
      </c>
      <c r="U15" s="29">
        <f t="shared" si="16"/>
        <v>0</v>
      </c>
      <c r="V15" s="29">
        <f t="shared" si="16"/>
        <v>0.107257982</v>
      </c>
      <c r="W15" s="29">
        <f t="shared" si="16"/>
        <v>1.0044080410543001</v>
      </c>
      <c r="X15" s="29">
        <f t="shared" si="16"/>
        <v>0</v>
      </c>
      <c r="Y15" s="29">
        <f t="shared" si="16"/>
        <v>0.10725797400000001</v>
      </c>
      <c r="Z15" s="29">
        <f t="shared" si="16"/>
        <v>1.0169631415674789</v>
      </c>
      <c r="AA15" s="29">
        <f t="shared" si="16"/>
        <v>0</v>
      </c>
      <c r="AB15" s="29">
        <f t="shared" si="16"/>
        <v>0.107257982</v>
      </c>
      <c r="AC15" s="29">
        <f t="shared" si="16"/>
        <v>1.0296751808370723</v>
      </c>
      <c r="AD15" s="29">
        <f t="shared" si="16"/>
        <v>7</v>
      </c>
      <c r="AE15" s="29">
        <f t="shared" si="16"/>
        <v>0.28742022899999997</v>
      </c>
      <c r="AF15" s="29">
        <f t="shared" si="16"/>
        <v>1.0425461199999999</v>
      </c>
      <c r="AG15" s="29">
        <f t="shared" si="16"/>
        <v>0</v>
      </c>
      <c r="AH15" s="29">
        <f t="shared" ref="AH15:BI15" si="17">AH16+AH21</f>
        <v>0.50169988399999998</v>
      </c>
      <c r="AI15" s="29">
        <f t="shared" si="17"/>
        <v>1.0555779471050051</v>
      </c>
      <c r="AJ15" s="29">
        <f t="shared" si="17"/>
        <v>0</v>
      </c>
      <c r="AK15" s="29">
        <f t="shared" si="17"/>
        <v>0</v>
      </c>
      <c r="AL15" s="29">
        <f t="shared" si="17"/>
        <v>1.0687726714438199</v>
      </c>
      <c r="AM15" s="44">
        <f t="shared" si="17"/>
        <v>0.85545203299999995</v>
      </c>
      <c r="AN15" s="29">
        <f t="shared" si="17"/>
        <v>0.86362635300000001</v>
      </c>
      <c r="AO15" s="29">
        <f t="shared" si="17"/>
        <v>1.9540111118368653</v>
      </c>
      <c r="AP15" s="29">
        <f t="shared" si="17"/>
        <v>0.54536256800000005</v>
      </c>
      <c r="AQ15" s="29">
        <f t="shared" si="17"/>
        <v>1.073884493</v>
      </c>
      <c r="AR15" s="29">
        <f t="shared" si="17"/>
        <v>1.9842799479598261</v>
      </c>
      <c r="AS15" s="29">
        <f t="shared" si="17"/>
        <v>0.89711223200000001</v>
      </c>
      <c r="AT15" s="29">
        <f t="shared" si="17"/>
        <v>0.90568463700000001</v>
      </c>
      <c r="AU15" s="29">
        <f t="shared" si="17"/>
        <v>2.023693678259324</v>
      </c>
      <c r="AV15" s="29">
        <f t="shared" si="17"/>
        <v>0</v>
      </c>
      <c r="AW15" s="29">
        <f t="shared" si="17"/>
        <v>0.92307597399999997</v>
      </c>
      <c r="AX15" s="29">
        <f t="shared" si="17"/>
        <v>3.0232216552750653</v>
      </c>
      <c r="AY15" s="29">
        <f t="shared" si="17"/>
        <v>1.9</v>
      </c>
      <c r="AZ15" s="29">
        <f t="shared" si="17"/>
        <v>1.9</v>
      </c>
      <c r="BA15" s="29">
        <f t="shared" si="17"/>
        <v>3.0372619260000002</v>
      </c>
      <c r="BB15" s="29">
        <f t="shared" si="17"/>
        <v>0</v>
      </c>
      <c r="BC15" s="29">
        <f t="shared" si="17"/>
        <v>2.1082000059999997</v>
      </c>
      <c r="BD15" s="29">
        <f t="shared" si="17"/>
        <v>3.0514777</v>
      </c>
      <c r="BE15" s="29">
        <f t="shared" si="17"/>
        <v>1.9</v>
      </c>
      <c r="BF15" s="29">
        <f t="shared" si="17"/>
        <v>1.9</v>
      </c>
      <c r="BG15" s="29">
        <f t="shared" si="17"/>
        <v>3.065871171</v>
      </c>
      <c r="BH15" s="29">
        <f t="shared" si="17"/>
        <v>0</v>
      </c>
      <c r="BI15" s="29">
        <f t="shared" si="17"/>
        <v>1.9</v>
      </c>
    </row>
    <row r="16" spans="1:62" ht="16" x14ac:dyDescent="0.2">
      <c r="A16" s="11" t="s">
        <v>6</v>
      </c>
      <c r="B16" s="33">
        <f>SUM(B17:B18)</f>
        <v>0</v>
      </c>
      <c r="C16" s="33">
        <f t="shared" ref="C16:V16" si="18">SUM(C17:C18)</f>
        <v>1.6176518170000023</v>
      </c>
      <c r="D16" s="33">
        <f t="shared" si="18"/>
        <v>0</v>
      </c>
      <c r="E16" s="33">
        <f t="shared" si="18"/>
        <v>0</v>
      </c>
      <c r="F16" s="33">
        <f t="shared" si="18"/>
        <v>1.6661813710000004</v>
      </c>
      <c r="G16" s="33">
        <f t="shared" si="18"/>
        <v>0</v>
      </c>
      <c r="H16" s="33">
        <f t="shared" si="18"/>
        <v>0.94391963800000056</v>
      </c>
      <c r="I16" s="33">
        <f t="shared" si="18"/>
        <v>0</v>
      </c>
      <c r="J16" s="33">
        <f t="shared" si="18"/>
        <v>1.7161668119999973</v>
      </c>
      <c r="K16" s="33">
        <f t="shared" si="18"/>
        <v>0.95571863300000004</v>
      </c>
      <c r="L16" s="33">
        <f t="shared" si="18"/>
        <v>6</v>
      </c>
      <c r="M16" s="33">
        <f t="shared" si="18"/>
        <v>5</v>
      </c>
      <c r="N16" s="33">
        <f t="shared" si="18"/>
        <v>0.96766511620255435</v>
      </c>
      <c r="O16" s="33">
        <f t="shared" si="18"/>
        <v>0</v>
      </c>
      <c r="P16" s="33">
        <f t="shared" si="18"/>
        <v>0</v>
      </c>
      <c r="Q16" s="33">
        <f t="shared" si="18"/>
        <v>0.97976093015508603</v>
      </c>
      <c r="R16" s="33">
        <f t="shared" si="18"/>
        <v>0</v>
      </c>
      <c r="S16" s="33">
        <f t="shared" si="18"/>
        <v>0</v>
      </c>
      <c r="T16" s="33">
        <f t="shared" si="18"/>
        <v>0.992007941782025</v>
      </c>
      <c r="U16" s="33">
        <f t="shared" si="18"/>
        <v>0</v>
      </c>
      <c r="V16" s="33">
        <f t="shared" si="18"/>
        <v>0</v>
      </c>
      <c r="W16" s="33">
        <f>SUM(W17:W18)</f>
        <v>1.0044080410543001</v>
      </c>
      <c r="X16" s="33">
        <f>SUM(X17:X18)</f>
        <v>0</v>
      </c>
      <c r="Y16" s="33">
        <f>SUM(Y17:Y18)</f>
        <v>0</v>
      </c>
      <c r="Z16" s="33">
        <f t="shared" ref="Z16:BI16" si="19">SUM(Z17:Z18)</f>
        <v>1.0169631415674789</v>
      </c>
      <c r="AA16" s="33">
        <f t="shared" si="19"/>
        <v>0</v>
      </c>
      <c r="AB16" s="33">
        <f t="shared" si="19"/>
        <v>0</v>
      </c>
      <c r="AC16" s="33">
        <f t="shared" si="19"/>
        <v>1.0296751808370723</v>
      </c>
      <c r="AD16" s="33">
        <f t="shared" si="19"/>
        <v>7</v>
      </c>
      <c r="AE16" s="33">
        <f t="shared" si="19"/>
        <v>0</v>
      </c>
      <c r="AF16" s="33">
        <f t="shared" si="19"/>
        <v>1.0425461199999999</v>
      </c>
      <c r="AG16" s="33">
        <f t="shared" si="19"/>
        <v>0</v>
      </c>
      <c r="AH16" s="33">
        <f t="shared" si="19"/>
        <v>0.50169988399999998</v>
      </c>
      <c r="AI16" s="33">
        <f t="shared" si="19"/>
        <v>1.0555779471050051</v>
      </c>
      <c r="AJ16" s="33">
        <f t="shared" si="19"/>
        <v>0</v>
      </c>
      <c r="AK16" s="33">
        <f t="shared" si="19"/>
        <v>0</v>
      </c>
      <c r="AL16" s="33">
        <f t="shared" si="19"/>
        <v>1.0687726714438199</v>
      </c>
      <c r="AM16" s="45">
        <f t="shared" si="19"/>
        <v>0.85545203299999995</v>
      </c>
      <c r="AN16" s="33">
        <f t="shared" si="19"/>
        <v>0.86362635300000001</v>
      </c>
      <c r="AO16" s="33">
        <f t="shared" si="19"/>
        <v>1.9540111118368653</v>
      </c>
      <c r="AP16" s="33">
        <f t="shared" si="19"/>
        <v>0.54536256800000005</v>
      </c>
      <c r="AQ16" s="33">
        <f t="shared" si="19"/>
        <v>0.88021006800000001</v>
      </c>
      <c r="AR16" s="33">
        <f t="shared" si="19"/>
        <v>1.9842799479598261</v>
      </c>
      <c r="AS16" s="33">
        <f t="shared" si="19"/>
        <v>0.89711223200000001</v>
      </c>
      <c r="AT16" s="33">
        <f t="shared" si="19"/>
        <v>0.90568463700000001</v>
      </c>
      <c r="AU16" s="33">
        <f t="shared" si="19"/>
        <v>2.023693678259324</v>
      </c>
      <c r="AV16" s="33">
        <f t="shared" si="19"/>
        <v>0</v>
      </c>
      <c r="AW16" s="33">
        <f t="shared" si="19"/>
        <v>0.92307597399999997</v>
      </c>
      <c r="AX16" s="33">
        <f t="shared" si="19"/>
        <v>3.0232216552750653</v>
      </c>
      <c r="AY16" s="33">
        <f t="shared" si="19"/>
        <v>1.9</v>
      </c>
      <c r="AZ16" s="33">
        <f t="shared" si="19"/>
        <v>1.9</v>
      </c>
      <c r="BA16" s="33">
        <f t="shared" si="19"/>
        <v>3.0372619260000002</v>
      </c>
      <c r="BB16" s="33">
        <f t="shared" si="19"/>
        <v>0</v>
      </c>
      <c r="BC16" s="33">
        <f t="shared" si="19"/>
        <v>1.9</v>
      </c>
      <c r="BD16" s="33">
        <f t="shared" si="19"/>
        <v>3.0514777</v>
      </c>
      <c r="BE16" s="33">
        <f t="shared" si="19"/>
        <v>1.9</v>
      </c>
      <c r="BF16" s="33">
        <f t="shared" si="19"/>
        <v>1.9</v>
      </c>
      <c r="BG16" s="33">
        <f t="shared" si="19"/>
        <v>3.065871171</v>
      </c>
      <c r="BH16" s="33">
        <f t="shared" si="19"/>
        <v>0</v>
      </c>
      <c r="BI16" s="33">
        <f t="shared" si="19"/>
        <v>1.9</v>
      </c>
    </row>
    <row r="17" spans="1:77" ht="16" x14ac:dyDescent="0.2">
      <c r="A17" s="50" t="s">
        <v>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f>501699884/1000000000</f>
        <v>0.50169988399999998</v>
      </c>
      <c r="AI17" s="19">
        <v>0</v>
      </c>
      <c r="AJ17" s="19">
        <v>0</v>
      </c>
      <c r="AK17" s="19">
        <v>0</v>
      </c>
      <c r="AL17" s="19">
        <v>0</v>
      </c>
      <c r="AM17" s="42">
        <v>0</v>
      </c>
      <c r="AN17" s="19">
        <v>0</v>
      </c>
      <c r="AO17" s="19">
        <v>0</v>
      </c>
      <c r="AP17" s="19">
        <v>0.54536256800000005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/>
    </row>
    <row r="18" spans="1:77" ht="16" x14ac:dyDescent="0.2">
      <c r="A18" s="25" t="s">
        <v>2</v>
      </c>
      <c r="B18" s="19">
        <f>SUM(B19:B20)</f>
        <v>0</v>
      </c>
      <c r="C18" s="19">
        <f t="shared" ref="C18:BI18" si="20">SUM(C19:C20)</f>
        <v>1.6176518170000023</v>
      </c>
      <c r="D18" s="19">
        <f t="shared" si="20"/>
        <v>0</v>
      </c>
      <c r="E18" s="19">
        <f t="shared" si="20"/>
        <v>0</v>
      </c>
      <c r="F18" s="19">
        <f t="shared" si="20"/>
        <v>1.6661813710000004</v>
      </c>
      <c r="G18" s="19">
        <f t="shared" si="20"/>
        <v>0</v>
      </c>
      <c r="H18" s="19">
        <f t="shared" si="20"/>
        <v>0.94391963800000056</v>
      </c>
      <c r="I18" s="19">
        <f t="shared" si="20"/>
        <v>0</v>
      </c>
      <c r="J18" s="19">
        <f t="shared" si="20"/>
        <v>1.7161668119999973</v>
      </c>
      <c r="K18" s="19">
        <f t="shared" si="20"/>
        <v>0.95571863300000004</v>
      </c>
      <c r="L18" s="19">
        <f t="shared" si="20"/>
        <v>6</v>
      </c>
      <c r="M18" s="19">
        <f t="shared" si="20"/>
        <v>5</v>
      </c>
      <c r="N18" s="19">
        <f t="shared" si="20"/>
        <v>0.96766511620255435</v>
      </c>
      <c r="O18" s="19">
        <f t="shared" si="20"/>
        <v>0</v>
      </c>
      <c r="P18" s="19">
        <f t="shared" si="20"/>
        <v>0</v>
      </c>
      <c r="Q18" s="19">
        <f t="shared" si="20"/>
        <v>0.97976093015508603</v>
      </c>
      <c r="R18" s="19">
        <f t="shared" si="20"/>
        <v>0</v>
      </c>
      <c r="S18" s="19">
        <f t="shared" si="20"/>
        <v>0</v>
      </c>
      <c r="T18" s="19">
        <f t="shared" si="20"/>
        <v>0.992007941782025</v>
      </c>
      <c r="U18" s="19">
        <f t="shared" si="20"/>
        <v>0</v>
      </c>
      <c r="V18" s="19">
        <f t="shared" si="20"/>
        <v>0</v>
      </c>
      <c r="W18" s="19">
        <f t="shared" si="20"/>
        <v>1.0044080410543001</v>
      </c>
      <c r="X18" s="19">
        <f t="shared" si="20"/>
        <v>0</v>
      </c>
      <c r="Y18" s="19">
        <f t="shared" si="20"/>
        <v>0</v>
      </c>
      <c r="Z18" s="19">
        <f t="shared" si="20"/>
        <v>1.0169631415674789</v>
      </c>
      <c r="AA18" s="19">
        <f t="shared" si="20"/>
        <v>0</v>
      </c>
      <c r="AB18" s="19">
        <f t="shared" si="20"/>
        <v>0</v>
      </c>
      <c r="AC18" s="19">
        <f t="shared" si="20"/>
        <v>1.0296751808370723</v>
      </c>
      <c r="AD18" s="19">
        <f t="shared" si="20"/>
        <v>7</v>
      </c>
      <c r="AE18" s="19">
        <f t="shared" si="20"/>
        <v>0</v>
      </c>
      <c r="AF18" s="19">
        <f t="shared" si="20"/>
        <v>1.0425461199999999</v>
      </c>
      <c r="AG18" s="19">
        <f t="shared" si="20"/>
        <v>0</v>
      </c>
      <c r="AH18" s="19">
        <f t="shared" si="20"/>
        <v>0</v>
      </c>
      <c r="AI18" s="19">
        <f t="shared" si="20"/>
        <v>1.0555779471050051</v>
      </c>
      <c r="AJ18" s="19">
        <f t="shared" si="20"/>
        <v>0</v>
      </c>
      <c r="AK18" s="19">
        <f t="shared" si="20"/>
        <v>0</v>
      </c>
      <c r="AL18" s="19">
        <f t="shared" si="20"/>
        <v>1.0687726714438199</v>
      </c>
      <c r="AM18" s="42">
        <f t="shared" si="20"/>
        <v>0.85545203299999995</v>
      </c>
      <c r="AN18" s="19">
        <f t="shared" si="20"/>
        <v>0.86362635300000001</v>
      </c>
      <c r="AO18" s="19">
        <f t="shared" si="20"/>
        <v>1.9540111118368653</v>
      </c>
      <c r="AP18" s="19">
        <f t="shared" si="20"/>
        <v>0</v>
      </c>
      <c r="AQ18" s="19">
        <f t="shared" si="20"/>
        <v>0.88021006800000001</v>
      </c>
      <c r="AR18" s="19">
        <f t="shared" si="20"/>
        <v>1.9842799479598261</v>
      </c>
      <c r="AS18" s="19">
        <f t="shared" si="20"/>
        <v>0.89711223200000001</v>
      </c>
      <c r="AT18" s="19">
        <f t="shared" si="20"/>
        <v>0.90568463700000001</v>
      </c>
      <c r="AU18" s="19">
        <f t="shared" si="20"/>
        <v>2.023693678259324</v>
      </c>
      <c r="AV18" s="19">
        <f t="shared" si="20"/>
        <v>0</v>
      </c>
      <c r="AW18" s="19">
        <f t="shared" si="20"/>
        <v>0.92307597399999997</v>
      </c>
      <c r="AX18" s="19">
        <f t="shared" si="20"/>
        <v>3.0232216552750653</v>
      </c>
      <c r="AY18" s="19">
        <f t="shared" si="20"/>
        <v>1.9</v>
      </c>
      <c r="AZ18" s="19">
        <f t="shared" si="20"/>
        <v>1.9</v>
      </c>
      <c r="BA18" s="19">
        <f t="shared" si="20"/>
        <v>3.0372619260000002</v>
      </c>
      <c r="BB18" s="19">
        <f t="shared" si="20"/>
        <v>0</v>
      </c>
      <c r="BC18" s="19">
        <f t="shared" si="20"/>
        <v>1.9</v>
      </c>
      <c r="BD18" s="19">
        <f t="shared" si="20"/>
        <v>3.0514777</v>
      </c>
      <c r="BE18" s="19">
        <f t="shared" si="20"/>
        <v>1.9</v>
      </c>
      <c r="BF18" s="19">
        <f t="shared" si="20"/>
        <v>1.9</v>
      </c>
      <c r="BG18" s="19">
        <f t="shared" si="20"/>
        <v>3.065871171</v>
      </c>
      <c r="BH18" s="19">
        <f t="shared" si="20"/>
        <v>0</v>
      </c>
      <c r="BI18" s="19">
        <f t="shared" si="20"/>
        <v>1.9</v>
      </c>
      <c r="BJ18" s="18"/>
    </row>
    <row r="19" spans="1:77" ht="16" x14ac:dyDescent="0.2">
      <c r="A19" s="25" t="s">
        <v>7</v>
      </c>
      <c r="B19" s="19">
        <v>0</v>
      </c>
      <c r="C19" s="19">
        <f>B7-C7</f>
        <v>1.6176518170000023</v>
      </c>
      <c r="D19" s="19">
        <f t="shared" ref="D19:M20" si="21">C7-D7</f>
        <v>0</v>
      </c>
      <c r="E19" s="19">
        <f t="shared" si="21"/>
        <v>0</v>
      </c>
      <c r="F19" s="19">
        <f t="shared" si="21"/>
        <v>1.6661813710000004</v>
      </c>
      <c r="G19" s="19">
        <f t="shared" si="21"/>
        <v>0</v>
      </c>
      <c r="H19" s="19">
        <f t="shared" si="21"/>
        <v>0</v>
      </c>
      <c r="I19" s="19">
        <f t="shared" si="21"/>
        <v>0</v>
      </c>
      <c r="J19" s="19">
        <f t="shared" si="21"/>
        <v>1.7161668119999973</v>
      </c>
      <c r="K19" s="19">
        <f t="shared" si="21"/>
        <v>0</v>
      </c>
      <c r="L19" s="19">
        <f t="shared" si="21"/>
        <v>6</v>
      </c>
      <c r="M19" s="19">
        <f t="shared" si="21"/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7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42">
        <v>0.85545203299999995</v>
      </c>
      <c r="AN19" s="19">
        <v>0.86362635300000001</v>
      </c>
      <c r="AO19" s="19">
        <v>0.87187878200000002</v>
      </c>
      <c r="AP19" s="19">
        <v>0</v>
      </c>
      <c r="AQ19" s="19">
        <v>0.88021006800000001</v>
      </c>
      <c r="AR19" s="19">
        <v>0.88862096400000001</v>
      </c>
      <c r="AS19" s="19">
        <v>0.89711223200000001</v>
      </c>
      <c r="AT19" s="19">
        <v>0.90568463700000001</v>
      </c>
      <c r="AU19" s="19">
        <v>0.91433895700000001</v>
      </c>
      <c r="AV19" s="19">
        <v>0</v>
      </c>
      <c r="AW19" s="19">
        <v>0.92307597399999997</v>
      </c>
      <c r="AX19" s="19">
        <v>1.9</v>
      </c>
      <c r="AY19" s="19">
        <v>1.9</v>
      </c>
      <c r="AZ19" s="19">
        <v>1.9</v>
      </c>
      <c r="BA19" s="19">
        <v>1.9</v>
      </c>
      <c r="BB19" s="19">
        <v>0</v>
      </c>
      <c r="BC19" s="19">
        <v>1.9</v>
      </c>
      <c r="BD19" s="19">
        <v>1.9</v>
      </c>
      <c r="BE19" s="19">
        <v>1.9</v>
      </c>
      <c r="BF19" s="19">
        <v>1.9</v>
      </c>
      <c r="BG19" s="19">
        <v>1.9</v>
      </c>
      <c r="BH19" s="19">
        <v>0</v>
      </c>
      <c r="BI19" s="19">
        <v>1.9</v>
      </c>
      <c r="BJ19" s="18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</row>
    <row r="20" spans="1:77" ht="16" x14ac:dyDescent="0.2">
      <c r="A20" s="25" t="s">
        <v>8</v>
      </c>
      <c r="B20" s="19">
        <v>0</v>
      </c>
      <c r="C20" s="19">
        <f>B8-C8</f>
        <v>0</v>
      </c>
      <c r="D20" s="19">
        <f t="shared" si="21"/>
        <v>0</v>
      </c>
      <c r="E20" s="19">
        <f t="shared" si="21"/>
        <v>0</v>
      </c>
      <c r="F20" s="19">
        <v>0</v>
      </c>
      <c r="G20" s="19">
        <f t="shared" si="21"/>
        <v>0</v>
      </c>
      <c r="H20" s="19">
        <f t="shared" si="21"/>
        <v>0.94391963800000056</v>
      </c>
      <c r="I20" s="19">
        <f t="shared" si="21"/>
        <v>0</v>
      </c>
      <c r="J20" s="19">
        <f t="shared" si="21"/>
        <v>0</v>
      </c>
      <c r="K20" s="19">
        <f t="shared" si="21"/>
        <v>0.95571863300000004</v>
      </c>
      <c r="L20" s="19">
        <f t="shared" si="21"/>
        <v>0</v>
      </c>
      <c r="M20" s="19">
        <f t="shared" si="21"/>
        <v>5</v>
      </c>
      <c r="N20" s="19">
        <v>0.96766511620255435</v>
      </c>
      <c r="O20" s="19">
        <v>0</v>
      </c>
      <c r="P20" s="19">
        <v>0</v>
      </c>
      <c r="Q20" s="19">
        <v>0.97976093015508603</v>
      </c>
      <c r="R20" s="19">
        <v>0</v>
      </c>
      <c r="S20" s="19">
        <v>0</v>
      </c>
      <c r="T20" s="19">
        <v>0.992007941782025</v>
      </c>
      <c r="U20" s="19">
        <v>0</v>
      </c>
      <c r="V20" s="19">
        <v>0</v>
      </c>
      <c r="W20" s="19">
        <v>1.0044080410543001</v>
      </c>
      <c r="X20" s="19">
        <v>0</v>
      </c>
      <c r="Y20" s="19">
        <v>0</v>
      </c>
      <c r="Z20" s="19">
        <v>1.0169631415674789</v>
      </c>
      <c r="AA20" s="19">
        <v>0</v>
      </c>
      <c r="AB20" s="19">
        <v>0</v>
      </c>
      <c r="AC20" s="19">
        <v>1.0296751808370723</v>
      </c>
      <c r="AD20" s="19">
        <v>0</v>
      </c>
      <c r="AE20" s="19">
        <v>0</v>
      </c>
      <c r="AF20" s="19">
        <f>1042546120/1000000000</f>
        <v>1.0425461199999999</v>
      </c>
      <c r="AG20" s="19">
        <v>0</v>
      </c>
      <c r="AH20" s="19">
        <v>0</v>
      </c>
      <c r="AI20" s="19">
        <v>1.0555779471050051</v>
      </c>
      <c r="AJ20" s="19">
        <v>0</v>
      </c>
      <c r="AK20" s="19">
        <v>0</v>
      </c>
      <c r="AL20" s="19">
        <v>1.0687726714438199</v>
      </c>
      <c r="AM20" s="42">
        <v>0</v>
      </c>
      <c r="AN20" s="19">
        <v>0</v>
      </c>
      <c r="AO20" s="19">
        <v>1.0821323298368652</v>
      </c>
      <c r="AP20" s="19">
        <v>0</v>
      </c>
      <c r="AQ20" s="19">
        <v>0</v>
      </c>
      <c r="AR20" s="19">
        <v>1.0956589839598261</v>
      </c>
      <c r="AS20" s="19">
        <v>0</v>
      </c>
      <c r="AT20" s="19">
        <v>0</v>
      </c>
      <c r="AU20" s="19">
        <v>1.1093547212593238</v>
      </c>
      <c r="AV20" s="19">
        <v>0</v>
      </c>
      <c r="AW20" s="19">
        <v>0</v>
      </c>
      <c r="AX20" s="19">
        <v>1.1232216552750653</v>
      </c>
      <c r="AY20" s="19">
        <v>0</v>
      </c>
      <c r="AZ20" s="19">
        <v>0</v>
      </c>
      <c r="BA20" s="19">
        <f>[1]DOM2017!B20/1000000000</f>
        <v>1.1372619260000001</v>
      </c>
      <c r="BB20" s="19">
        <v>0</v>
      </c>
      <c r="BC20" s="19">
        <v>0</v>
      </c>
      <c r="BD20" s="19">
        <f>[2]Sheet1!C19/1000000000</f>
        <v>1.1514777</v>
      </c>
      <c r="BE20" s="19">
        <v>0</v>
      </c>
      <c r="BF20" s="19">
        <v>0</v>
      </c>
      <c r="BG20" s="19">
        <f>1165871171/1000000000</f>
        <v>1.165871171</v>
      </c>
      <c r="BH20" s="19">
        <v>0</v>
      </c>
      <c r="BI20" s="19">
        <v>0</v>
      </c>
      <c r="BJ20" s="18"/>
      <c r="BK20" s="2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</row>
    <row r="21" spans="1:77" ht="16" x14ac:dyDescent="0.2">
      <c r="A21" s="11" t="s">
        <v>9</v>
      </c>
      <c r="B21" s="13">
        <f t="shared" ref="B21:BI21" si="22">SUM(B22:B26)</f>
        <v>0.26226497700000001</v>
      </c>
      <c r="C21" s="13">
        <f t="shared" si="22"/>
        <v>0</v>
      </c>
      <c r="D21" s="13">
        <f t="shared" si="22"/>
        <v>0.107257982</v>
      </c>
      <c r="E21" s="13">
        <f t="shared" si="22"/>
        <v>0.26947505700000002</v>
      </c>
      <c r="F21" s="13">
        <f t="shared" si="22"/>
        <v>0</v>
      </c>
      <c r="G21" s="13">
        <f t="shared" si="22"/>
        <v>0.26315825700000001</v>
      </c>
      <c r="H21" s="13">
        <f t="shared" si="22"/>
        <v>0</v>
      </c>
      <c r="I21" s="13">
        <f t="shared" si="22"/>
        <v>0</v>
      </c>
      <c r="J21" s="13">
        <f t="shared" si="22"/>
        <v>0.107257982</v>
      </c>
      <c r="K21" s="13">
        <f t="shared" si="22"/>
        <v>0</v>
      </c>
      <c r="L21" s="13">
        <f t="shared" si="22"/>
        <v>0</v>
      </c>
      <c r="M21" s="13">
        <f t="shared" si="22"/>
        <v>0.107257982</v>
      </c>
      <c r="N21" s="13">
        <f t="shared" si="22"/>
        <v>0</v>
      </c>
      <c r="O21" s="13">
        <f t="shared" si="22"/>
        <v>0</v>
      </c>
      <c r="P21" s="13">
        <f t="shared" si="22"/>
        <v>0.107257982</v>
      </c>
      <c r="Q21" s="13">
        <f t="shared" si="22"/>
        <v>0</v>
      </c>
      <c r="R21" s="13">
        <f t="shared" si="22"/>
        <v>0</v>
      </c>
      <c r="S21" s="13">
        <f t="shared" si="22"/>
        <v>0.27485077800000002</v>
      </c>
      <c r="T21" s="13">
        <f t="shared" si="22"/>
        <v>0</v>
      </c>
      <c r="U21" s="13">
        <f t="shared" si="22"/>
        <v>0</v>
      </c>
      <c r="V21" s="13">
        <f t="shared" si="22"/>
        <v>0.107257982</v>
      </c>
      <c r="W21" s="13">
        <f t="shared" si="22"/>
        <v>0</v>
      </c>
      <c r="X21" s="13">
        <f t="shared" si="22"/>
        <v>0</v>
      </c>
      <c r="Y21" s="13">
        <f t="shared" si="22"/>
        <v>0.10725797400000001</v>
      </c>
      <c r="Z21" s="13">
        <f t="shared" si="22"/>
        <v>0</v>
      </c>
      <c r="AA21" s="13">
        <f t="shared" si="22"/>
        <v>0</v>
      </c>
      <c r="AB21" s="13">
        <f t="shared" si="22"/>
        <v>0.107257982</v>
      </c>
      <c r="AC21" s="13">
        <f t="shared" si="22"/>
        <v>0</v>
      </c>
      <c r="AD21" s="13">
        <f t="shared" si="22"/>
        <v>0</v>
      </c>
      <c r="AE21" s="13">
        <f t="shared" si="22"/>
        <v>0.28742022899999997</v>
      </c>
      <c r="AF21" s="13">
        <f t="shared" si="22"/>
        <v>0</v>
      </c>
      <c r="AG21" s="13">
        <f t="shared" si="22"/>
        <v>0</v>
      </c>
      <c r="AH21" s="13">
        <f t="shared" si="22"/>
        <v>0</v>
      </c>
      <c r="AI21" s="13">
        <f t="shared" si="22"/>
        <v>0</v>
      </c>
      <c r="AJ21" s="13">
        <f t="shared" si="22"/>
        <v>0</v>
      </c>
      <c r="AK21" s="13">
        <f t="shared" si="22"/>
        <v>0</v>
      </c>
      <c r="AL21" s="13">
        <f t="shared" si="22"/>
        <v>0</v>
      </c>
      <c r="AM21" s="13">
        <f t="shared" si="22"/>
        <v>0</v>
      </c>
      <c r="AN21" s="13">
        <f t="shared" si="22"/>
        <v>0</v>
      </c>
      <c r="AO21" s="13">
        <f t="shared" si="22"/>
        <v>0</v>
      </c>
      <c r="AP21" s="13">
        <f t="shared" si="22"/>
        <v>0</v>
      </c>
      <c r="AQ21" s="13">
        <f t="shared" si="22"/>
        <v>0.19367442500000001</v>
      </c>
      <c r="AR21" s="13">
        <f t="shared" si="22"/>
        <v>0</v>
      </c>
      <c r="AS21" s="13">
        <f t="shared" si="22"/>
        <v>0</v>
      </c>
      <c r="AT21" s="13">
        <f t="shared" si="22"/>
        <v>0</v>
      </c>
      <c r="AU21" s="13">
        <f t="shared" si="22"/>
        <v>0</v>
      </c>
      <c r="AV21" s="13">
        <f t="shared" si="22"/>
        <v>0</v>
      </c>
      <c r="AW21" s="13">
        <f t="shared" si="22"/>
        <v>0</v>
      </c>
      <c r="AX21" s="13">
        <f t="shared" si="22"/>
        <v>0</v>
      </c>
      <c r="AY21" s="13">
        <f t="shared" si="22"/>
        <v>0</v>
      </c>
      <c r="AZ21" s="13">
        <f t="shared" si="22"/>
        <v>0</v>
      </c>
      <c r="BA21" s="13">
        <f t="shared" si="22"/>
        <v>0</v>
      </c>
      <c r="BB21" s="13">
        <f t="shared" si="22"/>
        <v>0</v>
      </c>
      <c r="BC21" s="13">
        <f t="shared" si="22"/>
        <v>0.20820000599999999</v>
      </c>
      <c r="BD21" s="13">
        <f t="shared" si="22"/>
        <v>0</v>
      </c>
      <c r="BE21" s="13">
        <f t="shared" si="22"/>
        <v>0</v>
      </c>
      <c r="BF21" s="13">
        <f t="shared" si="22"/>
        <v>0</v>
      </c>
      <c r="BG21" s="13">
        <f t="shared" si="22"/>
        <v>0</v>
      </c>
      <c r="BH21" s="13">
        <f t="shared" si="22"/>
        <v>0</v>
      </c>
      <c r="BI21" s="13">
        <f t="shared" si="22"/>
        <v>0</v>
      </c>
      <c r="BK21" s="2"/>
    </row>
    <row r="22" spans="1:77" ht="16" x14ac:dyDescent="0.2">
      <c r="A22" s="50" t="s">
        <v>0</v>
      </c>
      <c r="B22" s="19">
        <v>0</v>
      </c>
      <c r="C22" s="19">
        <v>0</v>
      </c>
      <c r="D22" s="19">
        <v>0.107257982</v>
      </c>
      <c r="E22" s="19">
        <v>0</v>
      </c>
      <c r="F22" s="19">
        <v>0</v>
      </c>
      <c r="G22" s="19">
        <v>0.107257982</v>
      </c>
      <c r="H22" s="19">
        <v>0</v>
      </c>
      <c r="I22" s="19">
        <v>0</v>
      </c>
      <c r="J22" s="19">
        <v>0.107257982</v>
      </c>
      <c r="K22" s="19">
        <v>0</v>
      </c>
      <c r="L22" s="19">
        <v>0</v>
      </c>
      <c r="M22" s="19">
        <v>0.107257982</v>
      </c>
      <c r="N22" s="19">
        <v>0</v>
      </c>
      <c r="O22" s="19">
        <v>0</v>
      </c>
      <c r="P22" s="19">
        <v>0.107257982</v>
      </c>
      <c r="Q22" s="19">
        <v>0</v>
      </c>
      <c r="R22" s="19">
        <v>0</v>
      </c>
      <c r="S22" s="19">
        <v>0.107257982</v>
      </c>
      <c r="T22" s="19">
        <v>0</v>
      </c>
      <c r="U22" s="19">
        <v>0</v>
      </c>
      <c r="V22" s="19">
        <v>0.107257982</v>
      </c>
      <c r="W22" s="19">
        <v>0</v>
      </c>
      <c r="X22" s="19">
        <v>0</v>
      </c>
      <c r="Y22" s="19">
        <v>0.10725797400000001</v>
      </c>
      <c r="Z22" s="19">
        <v>0</v>
      </c>
      <c r="AA22" s="19">
        <v>0</v>
      </c>
      <c r="AB22" s="19">
        <v>0.107257982</v>
      </c>
      <c r="AC22" s="19">
        <v>0</v>
      </c>
      <c r="AD22" s="19">
        <v>0</v>
      </c>
      <c r="AE22" s="19">
        <v>0.10725797400000001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42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N22" s="36"/>
      <c r="BQ22" s="36"/>
      <c r="BT22" s="36"/>
    </row>
    <row r="23" spans="1:77" ht="16" x14ac:dyDescent="0.2">
      <c r="A23" s="50" t="s">
        <v>10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0.155900275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0.16759279599999999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0.18016225499999999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42">
        <v>0</v>
      </c>
      <c r="AN23" s="19">
        <v>0</v>
      </c>
      <c r="AO23" s="19">
        <v>0</v>
      </c>
      <c r="AP23" s="19">
        <v>0</v>
      </c>
      <c r="AQ23" s="19">
        <v>0.19367442500000001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f>[3]DOM2017!$B$9/1000000000</f>
        <v>0.20820000599999999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N23" s="49"/>
      <c r="BQ23" s="36"/>
      <c r="BT23" s="36"/>
    </row>
    <row r="24" spans="1:77" ht="16" x14ac:dyDescent="0.2">
      <c r="A24" s="50" t="s">
        <v>11</v>
      </c>
      <c r="B24" s="19">
        <v>0.26226497700000001</v>
      </c>
      <c r="C24" s="19">
        <v>0</v>
      </c>
      <c r="D24" s="19">
        <v>0</v>
      </c>
      <c r="E24" s="19">
        <v>0.26947505700000002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42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</row>
    <row r="25" spans="1:77" ht="16" x14ac:dyDescent="0.2">
      <c r="A25" s="50" t="s">
        <v>12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42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</row>
    <row r="26" spans="1:77" ht="16" x14ac:dyDescent="0.2">
      <c r="A26" s="50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42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</row>
    <row r="27" spans="1:77" ht="16" x14ac:dyDescent="0.2">
      <c r="A27" s="24" t="s">
        <v>3</v>
      </c>
      <c r="B27" s="29">
        <f t="shared" ref="B27:BI27" si="23">B28+B34+B40</f>
        <v>5.6079649000000002E-2</v>
      </c>
      <c r="C27" s="29">
        <f t="shared" si="23"/>
        <v>0.99375000000000002</v>
      </c>
      <c r="D27" s="29">
        <f t="shared" si="23"/>
        <v>3.7540293000000002E-2</v>
      </c>
      <c r="E27" s="29">
        <f t="shared" si="23"/>
        <v>0.200439273</v>
      </c>
      <c r="F27" s="29">
        <f t="shared" si="23"/>
        <v>0.94522044599999999</v>
      </c>
      <c r="G27" s="29">
        <f t="shared" si="23"/>
        <v>0.29456502600000001</v>
      </c>
      <c r="H27" s="29">
        <f t="shared" si="23"/>
        <v>0.26622048199999998</v>
      </c>
      <c r="I27" s="29">
        <f t="shared" si="23"/>
        <v>0</v>
      </c>
      <c r="J27" s="29">
        <f t="shared" si="23"/>
        <v>1.0243812699999999</v>
      </c>
      <c r="K27" s="29">
        <f t="shared" si="23"/>
        <v>0.25442148599999997</v>
      </c>
      <c r="L27" s="29">
        <f t="shared" si="23"/>
        <v>0</v>
      </c>
      <c r="M27" s="29">
        <f t="shared" si="23"/>
        <v>0.96914218899999993</v>
      </c>
      <c r="N27" s="29">
        <f t="shared" si="23"/>
        <v>0.2424750032156216</v>
      </c>
      <c r="O27" s="29">
        <f t="shared" si="23"/>
        <v>0.75</v>
      </c>
      <c r="P27" s="29">
        <f t="shared" si="23"/>
        <v>0.216146007</v>
      </c>
      <c r="Q27" s="29">
        <f t="shared" si="23"/>
        <v>0.23037918900000001</v>
      </c>
      <c r="R27" s="29">
        <f t="shared" si="23"/>
        <v>0.75</v>
      </c>
      <c r="S27" s="29">
        <f t="shared" si="23"/>
        <v>0.38546289</v>
      </c>
      <c r="T27" s="29">
        <f t="shared" si="23"/>
        <v>0.21813217763615109</v>
      </c>
      <c r="U27" s="29">
        <f t="shared" si="23"/>
        <v>0</v>
      </c>
      <c r="V27" s="29">
        <f t="shared" si="23"/>
        <v>0.84693273599999996</v>
      </c>
      <c r="W27" s="29">
        <f t="shared" si="23"/>
        <v>0</v>
      </c>
      <c r="X27" s="29">
        <f t="shared" si="23"/>
        <v>0</v>
      </c>
      <c r="Y27" s="29">
        <f t="shared" si="23"/>
        <v>1.0399461248506972</v>
      </c>
      <c r="Z27" s="29">
        <f t="shared" si="23"/>
        <v>0</v>
      </c>
      <c r="AA27" s="29">
        <f t="shared" si="23"/>
        <v>0.63749999999999996</v>
      </c>
      <c r="AB27" s="29">
        <f t="shared" si="23"/>
        <v>0.36529047640000001</v>
      </c>
      <c r="AC27" s="29">
        <f t="shared" si="23"/>
        <v>0.18046493858110402</v>
      </c>
      <c r="AD27" s="29">
        <f t="shared" si="23"/>
        <v>0.63749999999999996</v>
      </c>
      <c r="AE27" s="29">
        <f t="shared" si="23"/>
        <v>0.28915737699999999</v>
      </c>
      <c r="AF27" s="29">
        <f t="shared" si="23"/>
        <v>0.16759399899999999</v>
      </c>
      <c r="AG27" s="29">
        <f t="shared" si="23"/>
        <v>0</v>
      </c>
      <c r="AH27" s="29">
        <f t="shared" si="23"/>
        <v>0.405059481</v>
      </c>
      <c r="AI27" s="29">
        <f t="shared" si="23"/>
        <v>0.15456217231317093</v>
      </c>
      <c r="AJ27" s="29">
        <f t="shared" si="23"/>
        <v>0</v>
      </c>
      <c r="AK27" s="29">
        <f t="shared" si="23"/>
        <v>0.70700347699999999</v>
      </c>
      <c r="AL27" s="29">
        <f t="shared" si="23"/>
        <v>0.14136744797435799</v>
      </c>
      <c r="AM27" s="44">
        <f t="shared" si="23"/>
        <v>0.76957410199999998</v>
      </c>
      <c r="AN27" s="29">
        <f t="shared" si="23"/>
        <v>0.52194975700000001</v>
      </c>
      <c r="AO27" s="29">
        <f t="shared" si="23"/>
        <v>0.18802548558131102</v>
      </c>
      <c r="AP27" s="29">
        <f t="shared" si="23"/>
        <v>0</v>
      </c>
      <c r="AQ27" s="29">
        <f t="shared" si="23"/>
        <v>0.81279762570000014</v>
      </c>
      <c r="AR27" s="29">
        <f t="shared" si="23"/>
        <v>0.15775664945834986</v>
      </c>
      <c r="AS27" s="29">
        <f t="shared" si="23"/>
        <v>3.4784245999999998E-2</v>
      </c>
      <c r="AT27" s="29">
        <f t="shared" si="23"/>
        <v>0.402794706</v>
      </c>
      <c r="AU27" s="29">
        <f t="shared" si="23"/>
        <v>0.11834291915885203</v>
      </c>
      <c r="AV27" s="29">
        <f t="shared" si="23"/>
        <v>0</v>
      </c>
      <c r="AW27" s="29">
        <f t="shared" si="23"/>
        <v>0.67986057300000002</v>
      </c>
      <c r="AX27" s="29">
        <f t="shared" si="23"/>
        <v>8.6918464143110483E-2</v>
      </c>
      <c r="AY27" s="29">
        <f t="shared" si="23"/>
        <v>0.35625000000000001</v>
      </c>
      <c r="AZ27" s="29">
        <f t="shared" si="23"/>
        <v>0.56796617100000002</v>
      </c>
      <c r="BA27" s="29">
        <f t="shared" si="23"/>
        <v>7.2878192999999994E-2</v>
      </c>
      <c r="BB27" s="29">
        <f t="shared" si="23"/>
        <v>0.35625000000000001</v>
      </c>
      <c r="BC27" s="29">
        <f t="shared" si="23"/>
        <v>0.52168503899999996</v>
      </c>
      <c r="BD27" s="29">
        <f t="shared" si="23"/>
        <v>5.8662419E-2</v>
      </c>
      <c r="BE27" s="29">
        <f t="shared" si="23"/>
        <v>0</v>
      </c>
      <c r="BF27" s="29">
        <f t="shared" si="23"/>
        <v>0.717188202</v>
      </c>
      <c r="BG27" s="29">
        <f t="shared" si="23"/>
        <v>4.4268948000000002E-2</v>
      </c>
      <c r="BH27" s="29">
        <f t="shared" si="23"/>
        <v>0</v>
      </c>
      <c r="BI27" s="29">
        <f t="shared" si="23"/>
        <v>0.84855444499999999</v>
      </c>
      <c r="BN27" s="36"/>
    </row>
    <row r="28" spans="1:77" ht="16" x14ac:dyDescent="0.2">
      <c r="A28" s="11" t="s">
        <v>6</v>
      </c>
      <c r="B28" s="12">
        <f>SUM(B29:B30)</f>
        <v>0</v>
      </c>
      <c r="C28" s="12">
        <f t="shared" ref="C28:BI28" si="24">SUM(C29:C30)</f>
        <v>0.99375000000000002</v>
      </c>
      <c r="D28" s="12">
        <f t="shared" si="24"/>
        <v>0</v>
      </c>
      <c r="E28" s="12">
        <f t="shared" si="24"/>
        <v>0.19286402999999999</v>
      </c>
      <c r="F28" s="12">
        <f t="shared" si="24"/>
        <v>0.94522044599999999</v>
      </c>
      <c r="G28" s="12">
        <f t="shared" si="24"/>
        <v>0.19286402999999999</v>
      </c>
      <c r="H28" s="12">
        <f t="shared" si="24"/>
        <v>0.26622048199999998</v>
      </c>
      <c r="I28" s="12">
        <f t="shared" si="24"/>
        <v>0</v>
      </c>
      <c r="J28" s="12">
        <f t="shared" si="24"/>
        <v>0.99434903499999994</v>
      </c>
      <c r="K28" s="12">
        <f t="shared" si="24"/>
        <v>0.25442148599999997</v>
      </c>
      <c r="L28" s="12">
        <f t="shared" si="24"/>
        <v>0</v>
      </c>
      <c r="M28" s="12">
        <f t="shared" si="24"/>
        <v>0.94286398399999993</v>
      </c>
      <c r="N28" s="12">
        <f t="shared" si="24"/>
        <v>0.2424750032156216</v>
      </c>
      <c r="O28" s="12">
        <f t="shared" si="24"/>
        <v>0.75</v>
      </c>
      <c r="P28" s="12">
        <f t="shared" si="24"/>
        <v>0.19286403499999999</v>
      </c>
      <c r="Q28" s="12">
        <f t="shared" si="24"/>
        <v>0.23037918900000001</v>
      </c>
      <c r="R28" s="12">
        <f t="shared" si="24"/>
        <v>0.75</v>
      </c>
      <c r="S28" s="12">
        <f t="shared" si="24"/>
        <v>0.19286403499999999</v>
      </c>
      <c r="T28" s="12">
        <f t="shared" si="24"/>
        <v>0.21813217763615109</v>
      </c>
      <c r="U28" s="12">
        <f t="shared" si="24"/>
        <v>0</v>
      </c>
      <c r="V28" s="12">
        <f t="shared" si="24"/>
        <v>0.83036407999999995</v>
      </c>
      <c r="W28" s="12">
        <f t="shared" si="24"/>
        <v>0</v>
      </c>
      <c r="X28" s="12">
        <f t="shared" si="24"/>
        <v>0</v>
      </c>
      <c r="Y28" s="12">
        <f t="shared" si="24"/>
        <v>1.023541047850697</v>
      </c>
      <c r="Z28" s="12">
        <f t="shared" si="24"/>
        <v>0</v>
      </c>
      <c r="AA28" s="12">
        <f t="shared" si="24"/>
        <v>0.63749999999999996</v>
      </c>
      <c r="AB28" s="12">
        <f t="shared" si="24"/>
        <v>0.19286417</v>
      </c>
      <c r="AC28" s="12">
        <f t="shared" si="24"/>
        <v>0.18046493858110402</v>
      </c>
      <c r="AD28" s="12">
        <f t="shared" si="24"/>
        <v>0.63749999999999996</v>
      </c>
      <c r="AE28" s="12">
        <f t="shared" si="24"/>
        <v>0.19286398499999999</v>
      </c>
      <c r="AF28" s="12">
        <f t="shared" si="24"/>
        <v>0.16759399899999999</v>
      </c>
      <c r="AG28" s="12">
        <f t="shared" si="24"/>
        <v>0</v>
      </c>
      <c r="AH28" s="12">
        <f t="shared" si="24"/>
        <v>0.38071105999999999</v>
      </c>
      <c r="AI28" s="12">
        <f t="shared" si="24"/>
        <v>0.15456217231317093</v>
      </c>
      <c r="AJ28" s="12">
        <f t="shared" si="24"/>
        <v>0</v>
      </c>
      <c r="AK28" s="12">
        <f t="shared" si="24"/>
        <v>0.69660553000000003</v>
      </c>
      <c r="AL28" s="12">
        <f t="shared" si="24"/>
        <v>0.14136744797435799</v>
      </c>
      <c r="AM28" s="13">
        <f t="shared" si="24"/>
        <v>0.76957410199999998</v>
      </c>
      <c r="AN28" s="12">
        <f t="shared" si="24"/>
        <v>0.25862565500000001</v>
      </c>
      <c r="AO28" s="12">
        <f t="shared" si="24"/>
        <v>0.18802548558131102</v>
      </c>
      <c r="AP28" s="12">
        <f t="shared" si="24"/>
        <v>0</v>
      </c>
      <c r="AQ28" s="12">
        <f t="shared" si="24"/>
        <v>0.74556512700000011</v>
      </c>
      <c r="AR28" s="12">
        <f t="shared" si="24"/>
        <v>0.15775664945834986</v>
      </c>
      <c r="AS28" s="12">
        <f t="shared" si="24"/>
        <v>3.4784245999999998E-2</v>
      </c>
      <c r="AT28" s="12">
        <f t="shared" si="24"/>
        <v>0.21384055800000001</v>
      </c>
      <c r="AU28" s="12">
        <f t="shared" si="24"/>
        <v>0.11834291915885203</v>
      </c>
      <c r="AV28" s="12">
        <f t="shared" si="24"/>
        <v>0</v>
      </c>
      <c r="AW28" s="12">
        <f t="shared" si="24"/>
        <v>0.19644922100000001</v>
      </c>
      <c r="AX28" s="12">
        <f t="shared" si="24"/>
        <v>8.6918464143110483E-2</v>
      </c>
      <c r="AY28" s="12">
        <f t="shared" si="24"/>
        <v>0.35625000000000001</v>
      </c>
      <c r="AZ28" s="12">
        <f t="shared" si="24"/>
        <v>0.187628717</v>
      </c>
      <c r="BA28" s="12">
        <f t="shared" si="24"/>
        <v>7.2878192999999994E-2</v>
      </c>
      <c r="BB28" s="12">
        <f t="shared" si="24"/>
        <v>0.35625000000000001</v>
      </c>
      <c r="BC28" s="12">
        <f t="shared" si="24"/>
        <v>0.18661270599999999</v>
      </c>
      <c r="BD28" s="12">
        <f t="shared" si="24"/>
        <v>5.8662419E-2</v>
      </c>
      <c r="BE28" s="12">
        <f t="shared" si="24"/>
        <v>0</v>
      </c>
      <c r="BF28" s="12">
        <f t="shared" si="24"/>
        <v>0.37411270600000002</v>
      </c>
      <c r="BG28" s="12">
        <f t="shared" si="24"/>
        <v>4.4268948000000002E-2</v>
      </c>
      <c r="BH28" s="12">
        <f t="shared" si="24"/>
        <v>0</v>
      </c>
      <c r="BI28" s="12">
        <f t="shared" si="24"/>
        <v>0.37411270600000002</v>
      </c>
    </row>
    <row r="29" spans="1:77" ht="16" x14ac:dyDescent="0.2">
      <c r="A29" s="50" t="s">
        <v>1</v>
      </c>
      <c r="B29" s="19">
        <v>0</v>
      </c>
      <c r="C29" s="19">
        <v>0</v>
      </c>
      <c r="D29" s="19">
        <v>0</v>
      </c>
      <c r="E29" s="19">
        <v>0.19286402999999999</v>
      </c>
      <c r="F29" s="19">
        <v>0</v>
      </c>
      <c r="G29" s="19">
        <v>0.19286402999999999</v>
      </c>
      <c r="H29" s="19">
        <v>0</v>
      </c>
      <c r="I29" s="19">
        <v>0</v>
      </c>
      <c r="J29" s="19">
        <v>0.19286402999999999</v>
      </c>
      <c r="K29" s="19">
        <v>0</v>
      </c>
      <c r="L29" s="19">
        <v>0</v>
      </c>
      <c r="M29" s="19">
        <v>0.19286398399999999</v>
      </c>
      <c r="N29" s="19">
        <v>0</v>
      </c>
      <c r="O29" s="19">
        <v>0</v>
      </c>
      <c r="P29" s="19">
        <v>0.19286403499999999</v>
      </c>
      <c r="Q29" s="19">
        <v>0</v>
      </c>
      <c r="R29" s="19">
        <v>0</v>
      </c>
      <c r="S29" s="19">
        <v>0.19286403499999999</v>
      </c>
      <c r="T29" s="19">
        <v>0</v>
      </c>
      <c r="U29" s="19">
        <v>0</v>
      </c>
      <c r="V29" s="19">
        <v>0.19286407999999999</v>
      </c>
      <c r="W29" s="19">
        <v>0</v>
      </c>
      <c r="X29" s="19">
        <v>0</v>
      </c>
      <c r="Y29" s="19">
        <v>0.19286407</v>
      </c>
      <c r="Z29" s="19">
        <v>0</v>
      </c>
      <c r="AA29" s="19">
        <v>0</v>
      </c>
      <c r="AB29" s="19">
        <v>0.19286417</v>
      </c>
      <c r="AC29" s="19">
        <v>0</v>
      </c>
      <c r="AD29" s="19">
        <v>0</v>
      </c>
      <c r="AE29" s="19">
        <v>0.19286398499999999</v>
      </c>
      <c r="AF29" s="19">
        <v>0</v>
      </c>
      <c r="AG29" s="19">
        <v>0</v>
      </c>
      <c r="AH29" s="19">
        <f>190355530/1000000000</f>
        <v>0.19035553</v>
      </c>
      <c r="AI29" s="19">
        <v>0</v>
      </c>
      <c r="AJ29" s="19">
        <v>0</v>
      </c>
      <c r="AK29" s="19">
        <v>0.19035553</v>
      </c>
      <c r="AL29" s="19">
        <v>0</v>
      </c>
      <c r="AM29" s="42">
        <v>0</v>
      </c>
      <c r="AN29" s="19">
        <v>0.19035553</v>
      </c>
      <c r="AO29" s="19">
        <v>0</v>
      </c>
      <c r="AP29" s="19">
        <v>0</v>
      </c>
      <c r="AQ29" s="19">
        <f>187628717/1000000000</f>
        <v>0.187628717</v>
      </c>
      <c r="AR29" s="19">
        <v>0</v>
      </c>
      <c r="AS29" s="19">
        <v>0</v>
      </c>
      <c r="AT29" s="19">
        <v>0.187628717</v>
      </c>
      <c r="AU29" s="19">
        <v>0</v>
      </c>
      <c r="AV29" s="19">
        <v>0</v>
      </c>
      <c r="AW29" s="19">
        <v>0.187628717</v>
      </c>
      <c r="AX29" s="19">
        <v>0</v>
      </c>
      <c r="AY29" s="19">
        <v>0</v>
      </c>
      <c r="AZ29" s="19">
        <v>0.187628717</v>
      </c>
      <c r="BA29" s="19">
        <v>0</v>
      </c>
      <c r="BB29" s="19">
        <v>0</v>
      </c>
      <c r="BC29" s="19">
        <v>0.18661270599999999</v>
      </c>
      <c r="BD29" s="19">
        <v>0</v>
      </c>
      <c r="BE29" s="19">
        <v>0</v>
      </c>
      <c r="BF29" s="19">
        <v>0.18661270599999999</v>
      </c>
      <c r="BG29" s="19">
        <v>0</v>
      </c>
      <c r="BH29" s="19">
        <v>0</v>
      </c>
      <c r="BI29" s="19">
        <v>0.18661270599999999</v>
      </c>
      <c r="BJ29" s="36"/>
      <c r="BK29" s="2"/>
    </row>
    <row r="30" spans="1:77" ht="16" x14ac:dyDescent="0.2">
      <c r="A30" s="50" t="s">
        <v>2</v>
      </c>
      <c r="B30" s="19">
        <f>8.4375-8.4375</f>
        <v>0</v>
      </c>
      <c r="C30" s="19">
        <f>C31+C32</f>
        <v>0.99375000000000002</v>
      </c>
      <c r="D30" s="19">
        <v>0</v>
      </c>
      <c r="E30" s="19">
        <v>0</v>
      </c>
      <c r="F30" s="19">
        <f>F31+F32</f>
        <v>0.94522044599999999</v>
      </c>
      <c r="G30" s="19">
        <v>0</v>
      </c>
      <c r="H30" s="19">
        <f>H31+H32</f>
        <v>0.26622048199999998</v>
      </c>
      <c r="I30" s="19">
        <v>0</v>
      </c>
      <c r="J30" s="19">
        <f>J31+J32</f>
        <v>0.80148500499999997</v>
      </c>
      <c r="K30" s="19">
        <f>K31+K32</f>
        <v>0.25442148599999997</v>
      </c>
      <c r="L30" s="19">
        <v>0</v>
      </c>
      <c r="M30" s="19">
        <f>M31+M32</f>
        <v>0.75</v>
      </c>
      <c r="N30" s="19">
        <f t="shared" ref="N30:V30" si="25">SUM(N31:N32)</f>
        <v>0.2424750032156216</v>
      </c>
      <c r="O30" s="19">
        <f t="shared" si="25"/>
        <v>0.75</v>
      </c>
      <c r="P30" s="19">
        <f t="shared" si="25"/>
        <v>0</v>
      </c>
      <c r="Q30" s="19">
        <f t="shared" si="25"/>
        <v>0.23037918900000001</v>
      </c>
      <c r="R30" s="19">
        <f t="shared" si="25"/>
        <v>0.75</v>
      </c>
      <c r="S30" s="19">
        <f t="shared" si="25"/>
        <v>0</v>
      </c>
      <c r="T30" s="19">
        <f t="shared" si="25"/>
        <v>0.21813217763615109</v>
      </c>
      <c r="U30" s="19">
        <f t="shared" si="25"/>
        <v>0</v>
      </c>
      <c r="V30" s="19">
        <f t="shared" si="25"/>
        <v>0.63749999999999996</v>
      </c>
      <c r="W30" s="19">
        <v>0</v>
      </c>
      <c r="X30" s="19">
        <f>X31+X32</f>
        <v>0</v>
      </c>
      <c r="Y30" s="19">
        <f>Y31+Y32</f>
        <v>0.83067697785069705</v>
      </c>
      <c r="Z30" s="19">
        <f t="shared" ref="Z30:BI30" si="26">Z31+Z32</f>
        <v>0</v>
      </c>
      <c r="AA30" s="19">
        <f t="shared" si="26"/>
        <v>0.63749999999999996</v>
      </c>
      <c r="AB30" s="19">
        <f t="shared" si="26"/>
        <v>0</v>
      </c>
      <c r="AC30" s="19">
        <f t="shared" si="26"/>
        <v>0.18046493858110402</v>
      </c>
      <c r="AD30" s="19">
        <f t="shared" si="26"/>
        <v>0.63749999999999996</v>
      </c>
      <c r="AE30" s="19">
        <f t="shared" si="26"/>
        <v>0</v>
      </c>
      <c r="AF30" s="19">
        <f t="shared" si="26"/>
        <v>0.16759399899999999</v>
      </c>
      <c r="AG30" s="19">
        <f t="shared" si="26"/>
        <v>0</v>
      </c>
      <c r="AH30" s="19">
        <f t="shared" si="26"/>
        <v>0.19035553</v>
      </c>
      <c r="AI30" s="19">
        <f t="shared" si="26"/>
        <v>0.15456217231317093</v>
      </c>
      <c r="AJ30" s="19">
        <f t="shared" si="26"/>
        <v>0</v>
      </c>
      <c r="AK30" s="19">
        <f t="shared" si="26"/>
        <v>0.50624999999999998</v>
      </c>
      <c r="AL30" s="19">
        <f t="shared" si="26"/>
        <v>0.14136744797435799</v>
      </c>
      <c r="AM30" s="42">
        <f t="shared" si="26"/>
        <v>0.76957410199999998</v>
      </c>
      <c r="AN30" s="19">
        <f t="shared" si="26"/>
        <v>6.8270125000000001E-2</v>
      </c>
      <c r="AO30" s="19">
        <f t="shared" si="26"/>
        <v>0.18802548558131102</v>
      </c>
      <c r="AP30" s="19">
        <f t="shared" si="26"/>
        <v>0</v>
      </c>
      <c r="AQ30" s="19">
        <f t="shared" si="26"/>
        <v>0.55793641000000005</v>
      </c>
      <c r="AR30" s="19">
        <f t="shared" si="26"/>
        <v>0.15775664945834986</v>
      </c>
      <c r="AS30" s="19">
        <f t="shared" si="26"/>
        <v>3.4784245999999998E-2</v>
      </c>
      <c r="AT30" s="19">
        <f t="shared" si="26"/>
        <v>2.6211841E-2</v>
      </c>
      <c r="AU30" s="19">
        <f t="shared" si="26"/>
        <v>0.11834291915885203</v>
      </c>
      <c r="AV30" s="19">
        <f t="shared" si="26"/>
        <v>0</v>
      </c>
      <c r="AW30" s="19">
        <f t="shared" si="26"/>
        <v>8.8205039999999998E-3</v>
      </c>
      <c r="AX30" s="19">
        <f t="shared" si="26"/>
        <v>8.6918464143110483E-2</v>
      </c>
      <c r="AY30" s="19">
        <f t="shared" si="26"/>
        <v>0.35625000000000001</v>
      </c>
      <c r="AZ30" s="19">
        <f t="shared" si="26"/>
        <v>0</v>
      </c>
      <c r="BA30" s="19">
        <f t="shared" si="26"/>
        <v>7.2878192999999994E-2</v>
      </c>
      <c r="BB30" s="19">
        <f t="shared" si="26"/>
        <v>0.35625000000000001</v>
      </c>
      <c r="BC30" s="19">
        <f t="shared" si="26"/>
        <v>0</v>
      </c>
      <c r="BD30" s="19">
        <f t="shared" si="26"/>
        <v>5.8662419E-2</v>
      </c>
      <c r="BE30" s="19">
        <f t="shared" si="26"/>
        <v>0</v>
      </c>
      <c r="BF30" s="19">
        <f t="shared" si="26"/>
        <v>0.1875</v>
      </c>
      <c r="BG30" s="19">
        <f t="shared" si="26"/>
        <v>4.4268948000000002E-2</v>
      </c>
      <c r="BH30" s="19">
        <f t="shared" si="26"/>
        <v>0</v>
      </c>
      <c r="BI30" s="19">
        <f t="shared" si="26"/>
        <v>0.1875</v>
      </c>
      <c r="BJ30" s="36"/>
    </row>
    <row r="31" spans="1:77" ht="16" x14ac:dyDescent="0.2">
      <c r="A31" s="50" t="s">
        <v>7</v>
      </c>
      <c r="B31" s="19">
        <v>0</v>
      </c>
      <c r="C31" s="19">
        <v>0.99375000000000002</v>
      </c>
      <c r="D31" s="19">
        <v>0</v>
      </c>
      <c r="E31" s="19">
        <v>0</v>
      </c>
      <c r="F31" s="19">
        <v>0.94522044599999999</v>
      </c>
      <c r="G31" s="19">
        <v>0</v>
      </c>
      <c r="H31" s="19">
        <v>0.26622048199999998</v>
      </c>
      <c r="I31" s="19">
        <v>0</v>
      </c>
      <c r="J31" s="19">
        <v>0.80148500499999997</v>
      </c>
      <c r="K31" s="19">
        <v>0.25442148599999997</v>
      </c>
      <c r="L31" s="19">
        <v>0</v>
      </c>
      <c r="M31" s="19">
        <v>0.75</v>
      </c>
      <c r="N31" s="19">
        <f>8.4375-8.4375</f>
        <v>0</v>
      </c>
      <c r="O31" s="19">
        <v>0.75</v>
      </c>
      <c r="P31" s="19">
        <v>0</v>
      </c>
      <c r="Q31" s="19">
        <v>0</v>
      </c>
      <c r="R31" s="19">
        <v>0.75</v>
      </c>
      <c r="S31" s="19">
        <v>0</v>
      </c>
      <c r="T31" s="19">
        <v>0</v>
      </c>
      <c r="U31" s="19">
        <v>0</v>
      </c>
      <c r="V31" s="19">
        <v>0.63749999999999996</v>
      </c>
      <c r="W31" s="19">
        <v>0</v>
      </c>
      <c r="X31" s="19">
        <v>0</v>
      </c>
      <c r="Y31" s="19">
        <v>0.63749999999999996</v>
      </c>
      <c r="Z31" s="19">
        <v>0</v>
      </c>
      <c r="AA31" s="19">
        <v>0.63749999999999996</v>
      </c>
      <c r="AB31" s="19">
        <v>0</v>
      </c>
      <c r="AC31" s="19">
        <v>0</v>
      </c>
      <c r="AD31" s="19">
        <v>0.63749999999999996</v>
      </c>
      <c r="AE31" s="19">
        <v>0</v>
      </c>
      <c r="AF31" s="19">
        <v>0</v>
      </c>
      <c r="AG31" s="19">
        <v>0</v>
      </c>
      <c r="AH31" s="19">
        <f>190355530/1000000000</f>
        <v>0.19035553</v>
      </c>
      <c r="AI31" s="19">
        <v>0</v>
      </c>
      <c r="AJ31" s="19">
        <v>0</v>
      </c>
      <c r="AK31" s="19">
        <v>0.50624999999999998</v>
      </c>
      <c r="AL31" s="19">
        <v>0</v>
      </c>
      <c r="AM31" s="42">
        <v>0.76957410199999998</v>
      </c>
      <c r="AN31" s="19">
        <v>6.8270125000000001E-2</v>
      </c>
      <c r="AO31" s="19">
        <v>6.0017696000000002E-2</v>
      </c>
      <c r="AP31" s="19">
        <v>0</v>
      </c>
      <c r="AQ31" s="19">
        <v>0.55793641000000005</v>
      </c>
      <c r="AR31" s="19">
        <v>4.3275514000000001E-2</v>
      </c>
      <c r="AS31" s="19">
        <v>3.4784245999999998E-2</v>
      </c>
      <c r="AT31" s="19">
        <v>2.6211841E-2</v>
      </c>
      <c r="AU31" s="19">
        <v>1.7557521E-2</v>
      </c>
      <c r="AV31" s="19">
        <v>0</v>
      </c>
      <c r="AW31" s="19">
        <v>8.8205039999999998E-3</v>
      </c>
      <c r="AX31" s="19">
        <v>0</v>
      </c>
      <c r="AY31" s="19">
        <v>0.35625000000000001</v>
      </c>
      <c r="AZ31" s="19">
        <v>0</v>
      </c>
      <c r="BA31" s="19">
        <v>0</v>
      </c>
      <c r="BB31" s="19">
        <f>[1]DOM2017!C14/1000000000</f>
        <v>0.35625000000000001</v>
      </c>
      <c r="BC31" s="19">
        <v>0</v>
      </c>
      <c r="BD31" s="19">
        <v>0</v>
      </c>
      <c r="BE31" s="19">
        <v>0</v>
      </c>
      <c r="BF31" s="19">
        <f>[2]Sheet1!D13/1000000000</f>
        <v>0.1875</v>
      </c>
      <c r="BG31" s="19">
        <v>0</v>
      </c>
      <c r="BH31" s="19">
        <v>0</v>
      </c>
      <c r="BI31" s="19">
        <f>187500000/1000000000</f>
        <v>0.1875</v>
      </c>
      <c r="BJ31" s="36"/>
      <c r="BK31" s="18"/>
    </row>
    <row r="32" spans="1:77" ht="16" x14ac:dyDescent="0.2">
      <c r="A32" s="50" t="s">
        <v>8</v>
      </c>
      <c r="B32" s="19">
        <f t="shared" ref="B32:M32" si="27">8.4375-8.4375</f>
        <v>0</v>
      </c>
      <c r="C32" s="19">
        <f t="shared" si="27"/>
        <v>0</v>
      </c>
      <c r="D32" s="19">
        <f t="shared" si="27"/>
        <v>0</v>
      </c>
      <c r="E32" s="19">
        <f t="shared" si="27"/>
        <v>0</v>
      </c>
      <c r="F32" s="19">
        <f t="shared" si="27"/>
        <v>0</v>
      </c>
      <c r="G32" s="19">
        <f t="shared" si="27"/>
        <v>0</v>
      </c>
      <c r="H32" s="19">
        <f t="shared" si="27"/>
        <v>0</v>
      </c>
      <c r="I32" s="19">
        <f t="shared" si="27"/>
        <v>0</v>
      </c>
      <c r="J32" s="19">
        <f t="shared" si="27"/>
        <v>0</v>
      </c>
      <c r="K32" s="19">
        <f t="shared" si="27"/>
        <v>0</v>
      </c>
      <c r="L32" s="19">
        <f t="shared" si="27"/>
        <v>0</v>
      </c>
      <c r="M32" s="19">
        <f t="shared" si="27"/>
        <v>0</v>
      </c>
      <c r="N32" s="19">
        <v>0.2424750032156216</v>
      </c>
      <c r="O32" s="19">
        <v>0</v>
      </c>
      <c r="P32" s="19">
        <v>0</v>
      </c>
      <c r="Q32" s="19">
        <v>0.23037918900000001</v>
      </c>
      <c r="R32" s="19">
        <v>0</v>
      </c>
      <c r="S32" s="19">
        <v>0</v>
      </c>
      <c r="T32" s="19">
        <v>0.21813217763615109</v>
      </c>
      <c r="U32" s="19">
        <v>0</v>
      </c>
      <c r="V32" s="19">
        <v>0</v>
      </c>
      <c r="W32" s="19">
        <v>0.20573207836387578</v>
      </c>
      <c r="X32" s="19">
        <v>0</v>
      </c>
      <c r="Y32" s="19">
        <v>0.19317697785069704</v>
      </c>
      <c r="Z32" s="19">
        <v>0</v>
      </c>
      <c r="AA32" s="19">
        <v>0</v>
      </c>
      <c r="AB32" s="19">
        <v>0</v>
      </c>
      <c r="AC32" s="19">
        <v>0.18046493858110402</v>
      </c>
      <c r="AD32" s="19">
        <v>0</v>
      </c>
      <c r="AE32" s="19">
        <v>0</v>
      </c>
      <c r="AF32" s="19">
        <f>167593999/1000000000</f>
        <v>0.16759399899999999</v>
      </c>
      <c r="AG32" s="19">
        <v>0</v>
      </c>
      <c r="AH32" s="19">
        <v>0</v>
      </c>
      <c r="AI32" s="19">
        <v>0.15456217231317093</v>
      </c>
      <c r="AJ32" s="19">
        <v>0</v>
      </c>
      <c r="AK32" s="19">
        <v>0</v>
      </c>
      <c r="AL32" s="19">
        <v>0.14136744797435799</v>
      </c>
      <c r="AM32" s="42">
        <v>0</v>
      </c>
      <c r="AN32" s="19">
        <v>0</v>
      </c>
      <c r="AO32" s="19">
        <v>0.12800778958131101</v>
      </c>
      <c r="AP32" s="19">
        <v>0</v>
      </c>
      <c r="AQ32" s="19">
        <v>0</v>
      </c>
      <c r="AR32" s="19">
        <v>0.11448113545834986</v>
      </c>
      <c r="AS32" s="19">
        <v>0</v>
      </c>
      <c r="AT32" s="19">
        <v>0</v>
      </c>
      <c r="AU32" s="19">
        <v>0.10078539815885204</v>
      </c>
      <c r="AV32" s="19">
        <v>0</v>
      </c>
      <c r="AW32" s="19">
        <v>0</v>
      </c>
      <c r="AX32" s="19">
        <v>8.6918464143110483E-2</v>
      </c>
      <c r="AY32" s="19">
        <v>0</v>
      </c>
      <c r="AZ32" s="19">
        <v>0</v>
      </c>
      <c r="BA32" s="19">
        <f>[1]DOM2017!C20/1000000000</f>
        <v>7.2878192999999994E-2</v>
      </c>
      <c r="BB32" s="19">
        <v>0</v>
      </c>
      <c r="BC32" s="19">
        <v>0</v>
      </c>
      <c r="BD32" s="19">
        <f>[2]Sheet1!D19/1000000000</f>
        <v>5.8662419E-2</v>
      </c>
      <c r="BE32" s="19">
        <v>0</v>
      </c>
      <c r="BF32" s="19">
        <v>0</v>
      </c>
      <c r="BG32" s="19">
        <f>44268948/1000000000</f>
        <v>4.4268948000000002E-2</v>
      </c>
      <c r="BH32" s="19">
        <v>0</v>
      </c>
      <c r="BI32" s="19">
        <v>0</v>
      </c>
      <c r="BJ32" s="36"/>
      <c r="BK32" s="2"/>
    </row>
    <row r="33" spans="1:67" ht="16" x14ac:dyDescent="0.2">
      <c r="A33" s="5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42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8"/>
      <c r="BK33" s="2"/>
    </row>
    <row r="34" spans="1:67" ht="16" x14ac:dyDescent="0.2">
      <c r="A34" s="11" t="s">
        <v>9</v>
      </c>
      <c r="B34" s="20">
        <f>SUM(B35:B39)</f>
        <v>5.6079649000000002E-2</v>
      </c>
      <c r="C34" s="20">
        <f t="shared" ref="C34:BI34" si="28">SUM(C35:C39)</f>
        <v>0</v>
      </c>
      <c r="D34" s="20">
        <f t="shared" si="28"/>
        <v>3.7540293000000002E-2</v>
      </c>
      <c r="E34" s="20">
        <f t="shared" si="28"/>
        <v>7.5752429999999997E-3</v>
      </c>
      <c r="F34" s="20">
        <f t="shared" si="28"/>
        <v>0</v>
      </c>
      <c r="G34" s="20">
        <f t="shared" si="28"/>
        <v>0.10170099600000002</v>
      </c>
      <c r="H34" s="20">
        <f t="shared" si="28"/>
        <v>0</v>
      </c>
      <c r="I34" s="20">
        <f t="shared" si="28"/>
        <v>0</v>
      </c>
      <c r="J34" s="20">
        <f t="shared" si="28"/>
        <v>3.0032235000000001E-2</v>
      </c>
      <c r="K34" s="20">
        <f t="shared" si="28"/>
        <v>0</v>
      </c>
      <c r="L34" s="20">
        <f t="shared" si="28"/>
        <v>0</v>
      </c>
      <c r="M34" s="20">
        <f t="shared" si="28"/>
        <v>2.6278204999999999E-2</v>
      </c>
      <c r="N34" s="20">
        <f t="shared" si="28"/>
        <v>0</v>
      </c>
      <c r="O34" s="20">
        <f t="shared" si="28"/>
        <v>0</v>
      </c>
      <c r="P34" s="20">
        <f t="shared" si="28"/>
        <v>2.2524175E-2</v>
      </c>
      <c r="Q34" s="20">
        <f t="shared" si="28"/>
        <v>0</v>
      </c>
      <c r="R34" s="20">
        <f t="shared" si="28"/>
        <v>0</v>
      </c>
      <c r="S34" s="20">
        <f t="shared" si="28"/>
        <v>7.4992357000000009E-2</v>
      </c>
      <c r="T34" s="20">
        <f t="shared" si="28"/>
        <v>0</v>
      </c>
      <c r="U34" s="20">
        <f t="shared" si="28"/>
        <v>0</v>
      </c>
      <c r="V34" s="20">
        <f t="shared" si="28"/>
        <v>1.5016117000000001E-2</v>
      </c>
      <c r="W34" s="20">
        <f t="shared" si="28"/>
        <v>0</v>
      </c>
      <c r="X34" s="20">
        <f t="shared" si="28"/>
        <v>0</v>
      </c>
      <c r="Y34" s="20">
        <f t="shared" si="28"/>
        <v>1.1262088E-2</v>
      </c>
      <c r="Z34" s="20">
        <f t="shared" si="28"/>
        <v>0</v>
      </c>
      <c r="AA34" s="20">
        <f t="shared" si="28"/>
        <v>0</v>
      </c>
      <c r="AB34" s="20">
        <f t="shared" si="28"/>
        <v>7.5080584000000007E-3</v>
      </c>
      <c r="AC34" s="20">
        <f t="shared" si="28"/>
        <v>0</v>
      </c>
      <c r="AD34" s="20">
        <f t="shared" si="28"/>
        <v>0</v>
      </c>
      <c r="AE34" s="20">
        <f t="shared" si="28"/>
        <v>4.7406781000000002E-2</v>
      </c>
      <c r="AF34" s="20">
        <f t="shared" si="28"/>
        <v>0</v>
      </c>
      <c r="AG34" s="20">
        <f t="shared" si="28"/>
        <v>0</v>
      </c>
      <c r="AH34" s="20">
        <f t="shared" si="28"/>
        <v>0</v>
      </c>
      <c r="AI34" s="20">
        <f t="shared" si="28"/>
        <v>0</v>
      </c>
      <c r="AJ34" s="20">
        <f t="shared" si="28"/>
        <v>0</v>
      </c>
      <c r="AK34" s="20">
        <f t="shared" si="28"/>
        <v>0</v>
      </c>
      <c r="AL34" s="20">
        <f t="shared" si="28"/>
        <v>0</v>
      </c>
      <c r="AM34" s="13">
        <f t="shared" si="28"/>
        <v>0</v>
      </c>
      <c r="AN34" s="20">
        <f t="shared" si="28"/>
        <v>0</v>
      </c>
      <c r="AO34" s="20">
        <f t="shared" si="28"/>
        <v>0</v>
      </c>
      <c r="AP34" s="20">
        <f t="shared" si="28"/>
        <v>0</v>
      </c>
      <c r="AQ34" s="20">
        <f t="shared" si="28"/>
        <v>3.0140581999999999E-2</v>
      </c>
      <c r="AR34" s="20">
        <f t="shared" si="28"/>
        <v>0</v>
      </c>
      <c r="AS34" s="20">
        <f t="shared" si="28"/>
        <v>0</v>
      </c>
      <c r="AT34" s="20">
        <f t="shared" si="28"/>
        <v>0</v>
      </c>
      <c r="AU34" s="20">
        <f t="shared" si="28"/>
        <v>0</v>
      </c>
      <c r="AV34" s="20">
        <f t="shared" si="28"/>
        <v>0</v>
      </c>
      <c r="AW34" s="20">
        <f t="shared" si="28"/>
        <v>0</v>
      </c>
      <c r="AX34" s="20">
        <f t="shared" si="28"/>
        <v>0</v>
      </c>
      <c r="AY34" s="20">
        <f t="shared" si="28"/>
        <v>0</v>
      </c>
      <c r="AZ34" s="20">
        <f t="shared" si="28"/>
        <v>0</v>
      </c>
      <c r="BA34" s="20">
        <f t="shared" si="28"/>
        <v>0</v>
      </c>
      <c r="BB34" s="20">
        <f t="shared" si="28"/>
        <v>0</v>
      </c>
      <c r="BC34" s="20">
        <f t="shared" si="28"/>
        <v>1.5615001E-2</v>
      </c>
      <c r="BD34" s="20">
        <f t="shared" si="28"/>
        <v>0</v>
      </c>
      <c r="BE34" s="20">
        <f t="shared" si="28"/>
        <v>0</v>
      </c>
      <c r="BF34" s="20">
        <f t="shared" si="28"/>
        <v>0</v>
      </c>
      <c r="BG34" s="20">
        <f t="shared" si="28"/>
        <v>0</v>
      </c>
      <c r="BH34" s="20">
        <f t="shared" si="28"/>
        <v>0</v>
      </c>
      <c r="BI34" s="20">
        <f t="shared" si="28"/>
        <v>0</v>
      </c>
      <c r="BJ34" s="18"/>
    </row>
    <row r="35" spans="1:67" ht="16" x14ac:dyDescent="0.2">
      <c r="A35" s="50" t="s">
        <v>0</v>
      </c>
      <c r="B35" s="19">
        <v>4.1294322000000001E-2</v>
      </c>
      <c r="C35" s="19">
        <v>0</v>
      </c>
      <c r="D35" s="19">
        <v>3.7540293000000002E-2</v>
      </c>
      <c r="E35" s="19">
        <v>0</v>
      </c>
      <c r="F35" s="19">
        <v>0</v>
      </c>
      <c r="G35" s="19">
        <v>3.3786264000000003E-2</v>
      </c>
      <c r="H35" s="19">
        <v>0</v>
      </c>
      <c r="I35" s="19">
        <v>0</v>
      </c>
      <c r="J35" s="19">
        <v>3.0032235000000001E-2</v>
      </c>
      <c r="K35" s="19">
        <v>0</v>
      </c>
      <c r="L35" s="19">
        <v>0</v>
      </c>
      <c r="M35" s="19">
        <v>2.6278204999999999E-2</v>
      </c>
      <c r="N35" s="19">
        <v>0</v>
      </c>
      <c r="O35" s="19">
        <v>0</v>
      </c>
      <c r="P35" s="19">
        <v>2.2524175E-2</v>
      </c>
      <c r="Q35" s="19">
        <v>0</v>
      </c>
      <c r="R35" s="19">
        <v>0</v>
      </c>
      <c r="S35" s="19">
        <v>1.8770146000000001E-2</v>
      </c>
      <c r="T35" s="19">
        <v>0</v>
      </c>
      <c r="U35" s="19">
        <v>0</v>
      </c>
      <c r="V35" s="19">
        <v>1.5016117000000001E-2</v>
      </c>
      <c r="W35" s="19">
        <v>0</v>
      </c>
      <c r="X35" s="19">
        <v>0</v>
      </c>
      <c r="Y35" s="19">
        <v>1.1262088E-2</v>
      </c>
      <c r="Z35" s="19">
        <v>0</v>
      </c>
      <c r="AA35" s="19">
        <v>0</v>
      </c>
      <c r="AB35" s="19">
        <v>7.5080584000000007E-3</v>
      </c>
      <c r="AC35" s="19">
        <v>0</v>
      </c>
      <c r="AD35" s="19">
        <v>0</v>
      </c>
      <c r="AE35" s="19">
        <v>3.7540289999999999E-3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42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/>
    </row>
    <row r="36" spans="1:67" ht="16" x14ac:dyDescent="0.2">
      <c r="A36" s="50" t="s">
        <v>10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6.7914732000000005E-2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5.6222211000000001E-2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4.3652752000000003E-2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42">
        <v>0</v>
      </c>
      <c r="AN36" s="19">
        <v>0</v>
      </c>
      <c r="AO36" s="19">
        <v>0</v>
      </c>
      <c r="AP36" s="19">
        <v>0</v>
      </c>
      <c r="AQ36" s="19">
        <v>3.0140581999999999E-2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f>[3]DOM2017!$C$9/1000000000</f>
        <v>1.5615001E-2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8"/>
      <c r="BK36" s="2"/>
      <c r="BL36" s="2"/>
      <c r="BM36" s="2"/>
      <c r="BN36" s="2"/>
      <c r="BO36" s="2"/>
    </row>
    <row r="37" spans="1:67" ht="16" x14ac:dyDescent="0.2">
      <c r="A37" s="50" t="s">
        <v>11</v>
      </c>
      <c r="B37" s="19">
        <v>1.4785326999999999E-2</v>
      </c>
      <c r="C37" s="19">
        <v>0</v>
      </c>
      <c r="D37" s="19">
        <v>0</v>
      </c>
      <c r="E37" s="19">
        <v>7.5752429999999997E-3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42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8"/>
    </row>
    <row r="38" spans="1:67" ht="16" x14ac:dyDescent="0.2">
      <c r="A38" s="50" t="s">
        <v>12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42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/>
    </row>
    <row r="39" spans="1:67" ht="16" x14ac:dyDescent="0.2">
      <c r="A39" s="50" t="s">
        <v>13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42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/>
    </row>
    <row r="40" spans="1:67" ht="16" x14ac:dyDescent="0.2">
      <c r="A40" s="34" t="s">
        <v>15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7.5779700000000005E-4</v>
      </c>
      <c r="Q40" s="35">
        <v>0</v>
      </c>
      <c r="R40" s="35">
        <v>0</v>
      </c>
      <c r="S40" s="35">
        <v>0.117606498</v>
      </c>
      <c r="T40" s="35">
        <v>0</v>
      </c>
      <c r="U40" s="35">
        <v>0</v>
      </c>
      <c r="V40" s="35">
        <v>1.5525389999999999E-3</v>
      </c>
      <c r="W40" s="35">
        <v>0</v>
      </c>
      <c r="X40" s="35">
        <v>0</v>
      </c>
      <c r="Y40" s="35">
        <v>5.1429889999999997E-3</v>
      </c>
      <c r="Z40" s="35">
        <v>0</v>
      </c>
      <c r="AA40" s="35">
        <v>0</v>
      </c>
      <c r="AB40" s="35">
        <v>0.16491824799999999</v>
      </c>
      <c r="AC40" s="35">
        <v>0</v>
      </c>
      <c r="AD40" s="35">
        <v>0</v>
      </c>
      <c r="AE40" s="35">
        <v>4.8886611000000003E-2</v>
      </c>
      <c r="AF40" s="35">
        <v>0</v>
      </c>
      <c r="AG40" s="35">
        <v>0</v>
      </c>
      <c r="AH40" s="35">
        <f>24348421/1000000000</f>
        <v>2.4348420999999999E-2</v>
      </c>
      <c r="AI40" s="35">
        <v>0</v>
      </c>
      <c r="AJ40" s="35">
        <v>0</v>
      </c>
      <c r="AK40" s="35">
        <v>1.0397946999999999E-2</v>
      </c>
      <c r="AL40" s="35">
        <v>0</v>
      </c>
      <c r="AM40" s="46">
        <v>0</v>
      </c>
      <c r="AN40" s="35">
        <v>0.263324102</v>
      </c>
      <c r="AO40" s="35">
        <v>0</v>
      </c>
      <c r="AP40" s="35">
        <v>0</v>
      </c>
      <c r="AQ40" s="35">
        <f>370919167/10000000000</f>
        <v>3.7091916699999998E-2</v>
      </c>
      <c r="AR40" s="35">
        <v>0</v>
      </c>
      <c r="AS40" s="35">
        <v>0</v>
      </c>
      <c r="AT40" s="35">
        <v>0.18895414799999999</v>
      </c>
      <c r="AU40" s="35">
        <v>0</v>
      </c>
      <c r="AV40" s="35">
        <v>0</v>
      </c>
      <c r="AW40" s="35">
        <v>0.48341135200000002</v>
      </c>
      <c r="AX40" s="35">
        <v>0</v>
      </c>
      <c r="AY40" s="35">
        <v>0</v>
      </c>
      <c r="AZ40" s="35">
        <v>0.38033745400000002</v>
      </c>
      <c r="BA40" s="35">
        <v>0</v>
      </c>
      <c r="BB40" s="35">
        <v>0</v>
      </c>
      <c r="BC40" s="35">
        <v>0.31945733199999998</v>
      </c>
      <c r="BD40" s="35">
        <v>0</v>
      </c>
      <c r="BE40" s="35">
        <v>0</v>
      </c>
      <c r="BF40" s="35">
        <v>0.34307549599999998</v>
      </c>
      <c r="BG40" s="35">
        <v>0</v>
      </c>
      <c r="BH40" s="35">
        <v>0</v>
      </c>
      <c r="BI40" s="35">
        <f>474441739/1000000000</f>
        <v>0.47444173899999997</v>
      </c>
      <c r="BJ40" s="36"/>
    </row>
    <row r="41" spans="1:67" x14ac:dyDescent="0.2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43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8"/>
    </row>
    <row r="42" spans="1:67" ht="16" x14ac:dyDescent="0.2">
      <c r="A42" s="22" t="s">
        <v>30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38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</row>
    <row r="43" spans="1:67" ht="16" x14ac:dyDescent="0.2">
      <c r="A43" s="24" t="s">
        <v>5</v>
      </c>
      <c r="B43" s="31">
        <f>B44+B47</f>
        <v>145.99610000000001</v>
      </c>
      <c r="C43" s="31">
        <f t="shared" ref="C43:BI43" si="29">C44+C47</f>
        <v>150.44797445621757</v>
      </c>
      <c r="D43" s="31">
        <f t="shared" si="29"/>
        <v>152.04481165558931</v>
      </c>
      <c r="E43" s="31">
        <f t="shared" si="29"/>
        <v>162.00129063606533</v>
      </c>
      <c r="F43" s="31">
        <f t="shared" si="29"/>
        <v>173.44605170969834</v>
      </c>
      <c r="G43" s="31">
        <f t="shared" si="29"/>
        <v>165.09111779493847</v>
      </c>
      <c r="H43" s="31">
        <f t="shared" si="29"/>
        <v>165.93727216496245</v>
      </c>
      <c r="I43" s="31">
        <f t="shared" si="29"/>
        <v>179.29992824371962</v>
      </c>
      <c r="J43" s="31">
        <f t="shared" si="29"/>
        <v>180.00718370231186</v>
      </c>
      <c r="K43" s="31">
        <f t="shared" si="29"/>
        <v>180.77823367992383</v>
      </c>
      <c r="L43" s="31">
        <f t="shared" si="29"/>
        <v>195.8368597842487</v>
      </c>
      <c r="M43" s="31">
        <f t="shared" si="29"/>
        <v>197.75479636927926</v>
      </c>
      <c r="N43" s="31">
        <f t="shared" si="29"/>
        <v>198.39695538734924</v>
      </c>
      <c r="O43" s="31">
        <f t="shared" si="29"/>
        <v>216.30274624670841</v>
      </c>
      <c r="P43" s="31">
        <f t="shared" si="29"/>
        <v>222.01533676792405</v>
      </c>
      <c r="Q43" s="31">
        <f t="shared" si="29"/>
        <v>222.89000812707297</v>
      </c>
      <c r="R43" s="31">
        <f t="shared" si="29"/>
        <v>238.73094042503595</v>
      </c>
      <c r="S43" s="31">
        <f t="shared" si="29"/>
        <v>239.29970609337695</v>
      </c>
      <c r="T43" s="31">
        <f t="shared" si="29"/>
        <v>240.027377023805</v>
      </c>
      <c r="U43" s="31">
        <f t="shared" si="29"/>
        <v>255.70170451405428</v>
      </c>
      <c r="V43" s="31">
        <f t="shared" si="29"/>
        <v>256.27362451405429</v>
      </c>
      <c r="W43" s="31">
        <f t="shared" si="29"/>
        <v>258.85333687686841</v>
      </c>
      <c r="X43" s="31">
        <f t="shared" si="29"/>
        <v>296.25184058732555</v>
      </c>
      <c r="Y43" s="31">
        <f t="shared" si="29"/>
        <v>316.64699900525954</v>
      </c>
      <c r="Z43" s="31">
        <f t="shared" si="29"/>
        <v>322.36756169937451</v>
      </c>
      <c r="AA43" s="31">
        <f t="shared" si="29"/>
        <v>338.07153614496588</v>
      </c>
      <c r="AB43" s="31">
        <f t="shared" si="29"/>
        <v>328.69088854792011</v>
      </c>
      <c r="AC43" s="31">
        <f t="shared" si="29"/>
        <v>336.59909653086879</v>
      </c>
      <c r="AD43" s="31">
        <f t="shared" si="29"/>
        <v>355.57917487071074</v>
      </c>
      <c r="AE43" s="31">
        <f t="shared" si="29"/>
        <v>361.49712612935679</v>
      </c>
      <c r="AF43" s="31">
        <f t="shared" si="29"/>
        <v>365.04734239760876</v>
      </c>
      <c r="AG43" s="31">
        <f t="shared" si="29"/>
        <v>381.2548640347286</v>
      </c>
      <c r="AH43" s="31">
        <f t="shared" si="29"/>
        <v>393.40977026772856</v>
      </c>
      <c r="AI43" s="31">
        <f t="shared" si="29"/>
        <v>375.87737486772858</v>
      </c>
      <c r="AJ43" s="31">
        <f t="shared" si="29"/>
        <v>400.37818318838072</v>
      </c>
      <c r="AK43" s="31">
        <f t="shared" si="29"/>
        <v>421.44907381305416</v>
      </c>
      <c r="AL43" s="31">
        <f t="shared" si="29"/>
        <v>422.60209661711633</v>
      </c>
      <c r="AM43" s="47">
        <f t="shared" si="29"/>
        <v>435.85362578410371</v>
      </c>
      <c r="AN43" s="31">
        <f t="shared" si="29"/>
        <v>425.42187034680364</v>
      </c>
      <c r="AO43" s="31">
        <f t="shared" si="29"/>
        <v>424.93538083933845</v>
      </c>
      <c r="AP43" s="31">
        <f t="shared" si="29"/>
        <v>438.74398318344953</v>
      </c>
      <c r="AQ43" s="31">
        <f t="shared" si="29"/>
        <v>443.38385350371902</v>
      </c>
      <c r="AR43" s="31">
        <f t="shared" si="29"/>
        <v>444.98712688757615</v>
      </c>
      <c r="AS43" s="31">
        <f t="shared" si="29"/>
        <v>452.01995901502909</v>
      </c>
      <c r="AT43" s="31">
        <f t="shared" si="29"/>
        <v>465.64351686537105</v>
      </c>
      <c r="AU43" s="31">
        <f t="shared" si="29"/>
        <v>467.28388513089158</v>
      </c>
      <c r="AV43" s="31">
        <f t="shared" si="29"/>
        <v>483.40401256082635</v>
      </c>
      <c r="AW43" s="31">
        <f t="shared" si="29"/>
        <v>495.72699873277332</v>
      </c>
      <c r="AX43" s="31">
        <f t="shared" si="29"/>
        <v>505.02633012209986</v>
      </c>
      <c r="AY43" s="31">
        <f t="shared" si="29"/>
        <v>529.18684900409983</v>
      </c>
      <c r="AZ43" s="31">
        <f t="shared" si="29"/>
        <v>514.41003609184077</v>
      </c>
      <c r="BA43" s="31">
        <f t="shared" si="29"/>
        <v>524.68659491991104</v>
      </c>
      <c r="BB43" s="31">
        <f t="shared" si="29"/>
        <v>543.47048195131265</v>
      </c>
      <c r="BC43" s="31">
        <f t="shared" si="29"/>
        <v>543.67787928431744</v>
      </c>
      <c r="BD43" s="31">
        <f t="shared" si="29"/>
        <v>544.05043550465825</v>
      </c>
      <c r="BE43" s="31">
        <f t="shared" si="29"/>
        <v>544.46516329571614</v>
      </c>
      <c r="BF43" s="31">
        <f t="shared" si="29"/>
        <v>544.89290476601741</v>
      </c>
      <c r="BG43" s="31">
        <f t="shared" si="29"/>
        <v>545.42689508031276</v>
      </c>
      <c r="BH43" s="31">
        <f t="shared" si="29"/>
        <v>573.92914569945356</v>
      </c>
      <c r="BI43" s="31">
        <f t="shared" si="29"/>
        <v>584.54798473266158</v>
      </c>
    </row>
    <row r="44" spans="1:67" ht="16" x14ac:dyDescent="0.2">
      <c r="A44" s="11" t="s">
        <v>16</v>
      </c>
      <c r="B44" s="12">
        <f>B45+B46</f>
        <v>143.49610000000001</v>
      </c>
      <c r="C44" s="12">
        <f t="shared" ref="C44:BI44" si="30">C45+C46</f>
        <v>147.94797445621757</v>
      </c>
      <c r="D44" s="12">
        <f t="shared" si="30"/>
        <v>149.54481165558931</v>
      </c>
      <c r="E44" s="12">
        <f t="shared" si="30"/>
        <v>159.50129063606533</v>
      </c>
      <c r="F44" s="12">
        <f t="shared" si="30"/>
        <v>170.94605170969834</v>
      </c>
      <c r="G44" s="12">
        <f t="shared" si="30"/>
        <v>162.59111779493847</v>
      </c>
      <c r="H44" s="12">
        <f t="shared" si="30"/>
        <v>163.43727216496245</v>
      </c>
      <c r="I44" s="12">
        <f t="shared" si="30"/>
        <v>164.29992824371962</v>
      </c>
      <c r="J44" s="12">
        <f t="shared" si="30"/>
        <v>165.00718370231186</v>
      </c>
      <c r="K44" s="12">
        <f t="shared" si="30"/>
        <v>165.77823367992383</v>
      </c>
      <c r="L44" s="12">
        <f t="shared" si="30"/>
        <v>165.8368597842487</v>
      </c>
      <c r="M44" s="12">
        <f t="shared" si="30"/>
        <v>167.75479636927926</v>
      </c>
      <c r="N44" s="12">
        <f t="shared" si="30"/>
        <v>168.39695538734924</v>
      </c>
      <c r="O44" s="12">
        <f t="shared" si="30"/>
        <v>171.30274624670841</v>
      </c>
      <c r="P44" s="12">
        <f t="shared" si="30"/>
        <v>177.01533676792405</v>
      </c>
      <c r="Q44" s="12">
        <f t="shared" si="30"/>
        <v>177.89000812707297</v>
      </c>
      <c r="R44" s="12">
        <f t="shared" si="30"/>
        <v>178.73094042503595</v>
      </c>
      <c r="S44" s="12">
        <f t="shared" si="30"/>
        <v>179.29970609337695</v>
      </c>
      <c r="T44" s="12">
        <f t="shared" si="30"/>
        <v>180.027377023805</v>
      </c>
      <c r="U44" s="12">
        <f t="shared" si="30"/>
        <v>180.70170451405428</v>
      </c>
      <c r="V44" s="12">
        <f t="shared" si="30"/>
        <v>181.27362451405432</v>
      </c>
      <c r="W44" s="12">
        <f t="shared" si="30"/>
        <v>183.85333687686838</v>
      </c>
      <c r="X44" s="12">
        <f t="shared" si="30"/>
        <v>211.25184058732552</v>
      </c>
      <c r="Y44" s="12">
        <f t="shared" si="30"/>
        <v>231.64699900525957</v>
      </c>
      <c r="Z44" s="12">
        <f t="shared" si="30"/>
        <v>237.36756169937451</v>
      </c>
      <c r="AA44" s="12">
        <f t="shared" si="30"/>
        <v>238.07153614496585</v>
      </c>
      <c r="AB44" s="12">
        <f t="shared" si="30"/>
        <v>228.69088854792011</v>
      </c>
      <c r="AC44" s="12">
        <f t="shared" si="30"/>
        <v>236.59909653086879</v>
      </c>
      <c r="AD44" s="12">
        <f t="shared" si="30"/>
        <v>240.57917487071077</v>
      </c>
      <c r="AE44" s="12">
        <f t="shared" si="30"/>
        <v>246.49712612935679</v>
      </c>
      <c r="AF44" s="12">
        <f t="shared" si="30"/>
        <v>250.04734239760876</v>
      </c>
      <c r="AG44" s="12">
        <f t="shared" si="30"/>
        <v>251.25486403472857</v>
      </c>
      <c r="AH44" s="12">
        <f t="shared" si="30"/>
        <v>263.40977026772856</v>
      </c>
      <c r="AI44" s="12">
        <f t="shared" si="30"/>
        <v>245.87737486772858</v>
      </c>
      <c r="AJ44" s="12">
        <f t="shared" si="30"/>
        <v>260.37818318838072</v>
      </c>
      <c r="AK44" s="12">
        <f t="shared" si="30"/>
        <v>281.44907381305416</v>
      </c>
      <c r="AL44" s="12">
        <f t="shared" si="30"/>
        <v>282.60209661711633</v>
      </c>
      <c r="AM44" s="13">
        <f t="shared" si="30"/>
        <v>280.85362578410371</v>
      </c>
      <c r="AN44" s="12">
        <f t="shared" si="30"/>
        <v>272.92187034680364</v>
      </c>
      <c r="AO44" s="12">
        <f t="shared" si="30"/>
        <v>272.43538083933845</v>
      </c>
      <c r="AP44" s="12">
        <f t="shared" si="30"/>
        <v>271.24398318344953</v>
      </c>
      <c r="AQ44" s="12">
        <f t="shared" si="30"/>
        <v>275.88385350371902</v>
      </c>
      <c r="AR44" s="12">
        <f t="shared" si="30"/>
        <v>277.48712688757615</v>
      </c>
      <c r="AS44" s="12">
        <f t="shared" si="30"/>
        <v>287.01995901502909</v>
      </c>
      <c r="AT44" s="12">
        <f t="shared" si="30"/>
        <v>300.64351686537105</v>
      </c>
      <c r="AU44" s="12">
        <f t="shared" si="30"/>
        <v>302.28388513089158</v>
      </c>
      <c r="AV44" s="12">
        <f t="shared" si="30"/>
        <v>308.40401256082635</v>
      </c>
      <c r="AW44" s="12">
        <f t="shared" si="30"/>
        <v>320.72699873277332</v>
      </c>
      <c r="AX44" s="12">
        <f t="shared" si="30"/>
        <v>330.02633012209986</v>
      </c>
      <c r="AY44" s="12">
        <f t="shared" si="30"/>
        <v>344.18684900409983</v>
      </c>
      <c r="AZ44" s="12">
        <f t="shared" si="30"/>
        <v>329.41003609184077</v>
      </c>
      <c r="BA44" s="12">
        <f t="shared" si="30"/>
        <v>339.68659491991104</v>
      </c>
      <c r="BB44" s="12">
        <f t="shared" si="30"/>
        <v>348.47048195131265</v>
      </c>
      <c r="BC44" s="12">
        <f t="shared" si="30"/>
        <v>348.67787928431738</v>
      </c>
      <c r="BD44" s="12">
        <f t="shared" si="30"/>
        <v>349.05043550465825</v>
      </c>
      <c r="BE44" s="12">
        <f t="shared" si="30"/>
        <v>349.46516329571608</v>
      </c>
      <c r="BF44" s="12">
        <f t="shared" si="30"/>
        <v>349.89290476601747</v>
      </c>
      <c r="BG44" s="12">
        <f t="shared" si="30"/>
        <v>350.42689508031276</v>
      </c>
      <c r="BH44" s="12">
        <f t="shared" si="30"/>
        <v>368.9291456994535</v>
      </c>
      <c r="BI44" s="12">
        <f t="shared" si="30"/>
        <v>369.54798473266158</v>
      </c>
    </row>
    <row r="45" spans="1:67" ht="16" x14ac:dyDescent="0.2">
      <c r="A45" s="15" t="s">
        <v>17</v>
      </c>
      <c r="B45" s="19">
        <v>108.0241</v>
      </c>
      <c r="C45" s="19">
        <f>B45+C69-C93</f>
        <v>122.4169013225</v>
      </c>
      <c r="D45" s="19">
        <f t="shared" ref="D45:BI46" si="31">C45+D69-D93</f>
        <v>116.52760809569999</v>
      </c>
      <c r="E45" s="19">
        <f t="shared" si="31"/>
        <v>138.47692867770002</v>
      </c>
      <c r="F45" s="19">
        <f t="shared" si="31"/>
        <v>151.97935556760001</v>
      </c>
      <c r="G45" s="19">
        <f t="shared" si="31"/>
        <v>148.6227259881</v>
      </c>
      <c r="H45" s="19">
        <f t="shared" si="31"/>
        <v>148.25769838559998</v>
      </c>
      <c r="I45" s="19">
        <f t="shared" si="31"/>
        <v>148.48404457739997</v>
      </c>
      <c r="J45" s="19">
        <f t="shared" si="31"/>
        <v>152.65424592179994</v>
      </c>
      <c r="K45" s="19">
        <f t="shared" si="31"/>
        <v>151.61253415279992</v>
      </c>
      <c r="L45" s="19">
        <f t="shared" si="31"/>
        <v>150.95593876279995</v>
      </c>
      <c r="M45" s="19">
        <f t="shared" si="31"/>
        <v>151.55088213979994</v>
      </c>
      <c r="N45" s="19">
        <f t="shared" si="31"/>
        <v>151.47595863079994</v>
      </c>
      <c r="O45" s="19">
        <f t="shared" si="31"/>
        <v>155.09308850079992</v>
      </c>
      <c r="P45" s="19">
        <f t="shared" si="31"/>
        <v>161.97359220879991</v>
      </c>
      <c r="Q45" s="19">
        <f t="shared" si="31"/>
        <v>158.55617804029993</v>
      </c>
      <c r="R45" s="19">
        <f t="shared" si="31"/>
        <v>159.95453223579995</v>
      </c>
      <c r="S45" s="19">
        <f t="shared" si="31"/>
        <v>161.46066665414094</v>
      </c>
      <c r="T45" s="19">
        <f t="shared" si="31"/>
        <v>164.11821489314093</v>
      </c>
      <c r="U45" s="19">
        <f t="shared" si="31"/>
        <v>164.87247182814093</v>
      </c>
      <c r="V45" s="19">
        <f t="shared" si="31"/>
        <v>165.42107182814095</v>
      </c>
      <c r="W45" s="19">
        <f t="shared" si="31"/>
        <v>169.58399687814097</v>
      </c>
      <c r="X45" s="19">
        <f t="shared" si="31"/>
        <v>196.44292701920693</v>
      </c>
      <c r="Y45" s="19">
        <f t="shared" si="31"/>
        <v>216.53907655414099</v>
      </c>
      <c r="Z45" s="19">
        <f t="shared" si="31"/>
        <v>225.63174292562451</v>
      </c>
      <c r="AA45" s="19">
        <f t="shared" si="31"/>
        <v>228.25674599430585</v>
      </c>
      <c r="AB45" s="19">
        <f t="shared" si="31"/>
        <v>219.58689234155861</v>
      </c>
      <c r="AC45" s="19">
        <f t="shared" si="31"/>
        <v>227.50623476155857</v>
      </c>
      <c r="AD45" s="19">
        <f t="shared" si="31"/>
        <v>226.59445114287729</v>
      </c>
      <c r="AE45" s="19">
        <f t="shared" si="31"/>
        <v>233.01274559947075</v>
      </c>
      <c r="AF45" s="19">
        <f t="shared" si="31"/>
        <v>230.33493238447073</v>
      </c>
      <c r="AG45" s="19">
        <f t="shared" si="31"/>
        <v>231.99760672338283</v>
      </c>
      <c r="AH45" s="19">
        <f t="shared" si="31"/>
        <v>243.87249062338284</v>
      </c>
      <c r="AI45" s="19">
        <f t="shared" si="31"/>
        <v>214.01555462338285</v>
      </c>
      <c r="AJ45" s="19">
        <f t="shared" si="31"/>
        <v>226.91768012338284</v>
      </c>
      <c r="AK45" s="19">
        <f t="shared" si="31"/>
        <v>241.09029257997622</v>
      </c>
      <c r="AL45" s="19">
        <f t="shared" si="31"/>
        <v>236.25630583663553</v>
      </c>
      <c r="AM45" s="19">
        <f t="shared" si="31"/>
        <v>223.85739762663553</v>
      </c>
      <c r="AN45" s="19">
        <f t="shared" si="31"/>
        <v>208.54586153313551</v>
      </c>
      <c r="AO45" s="19">
        <f t="shared" si="31"/>
        <v>200.03262308313549</v>
      </c>
      <c r="AP45" s="19">
        <f t="shared" si="31"/>
        <v>200.70375919313548</v>
      </c>
      <c r="AQ45" s="19">
        <f t="shared" si="31"/>
        <v>209.84274213713547</v>
      </c>
      <c r="AR45" s="19">
        <f t="shared" si="31"/>
        <v>207.44862488213548</v>
      </c>
      <c r="AS45" s="19">
        <f t="shared" si="31"/>
        <v>210.78346006363552</v>
      </c>
      <c r="AT45" s="19">
        <f t="shared" si="31"/>
        <v>227.35935140463548</v>
      </c>
      <c r="AU45" s="19">
        <f t="shared" si="31"/>
        <v>226.44288048843549</v>
      </c>
      <c r="AV45" s="19">
        <f t="shared" si="31"/>
        <v>234.90647969443552</v>
      </c>
      <c r="AW45" s="19">
        <f t="shared" si="31"/>
        <v>253.5034539694355</v>
      </c>
      <c r="AX45" s="19">
        <f t="shared" si="31"/>
        <v>274.64637020176201</v>
      </c>
      <c r="AY45" s="19">
        <f t="shared" si="31"/>
        <v>292.42065168109701</v>
      </c>
      <c r="AZ45" s="19">
        <f>AY45+AZ69-AZ93</f>
        <v>281.3023754435518</v>
      </c>
      <c r="BA45" s="19">
        <f t="shared" si="31"/>
        <v>294.4988113486221</v>
      </c>
      <c r="BB45" s="19">
        <f t="shared" si="31"/>
        <v>307.68845299202371</v>
      </c>
      <c r="BC45" s="19">
        <f t="shared" si="31"/>
        <v>303.95193667436808</v>
      </c>
      <c r="BD45" s="19">
        <f t="shared" si="31"/>
        <v>307.35330924519076</v>
      </c>
      <c r="BE45" s="19">
        <f t="shared" si="31"/>
        <v>313.67218839915159</v>
      </c>
      <c r="BF45" s="19">
        <f t="shared" si="31"/>
        <v>310.29186010619992</v>
      </c>
      <c r="BG45" s="19">
        <f t="shared" si="31"/>
        <v>290.24744878505891</v>
      </c>
      <c r="BH45" s="19">
        <f t="shared" si="31"/>
        <v>316.57875868505892</v>
      </c>
      <c r="BI45" s="19">
        <f t="shared" si="31"/>
        <v>292.10491600805892</v>
      </c>
    </row>
    <row r="46" spans="1:67" ht="16" x14ac:dyDescent="0.2">
      <c r="A46" s="15" t="s">
        <v>18</v>
      </c>
      <c r="B46" s="19">
        <v>35.472000000000001</v>
      </c>
      <c r="C46" s="19">
        <f>B46+C70-C94</f>
        <v>25.53107313371757</v>
      </c>
      <c r="D46" s="19">
        <f t="shared" si="31"/>
        <v>33.017203559889332</v>
      </c>
      <c r="E46" s="19">
        <f t="shared" si="31"/>
        <v>21.024361958365329</v>
      </c>
      <c r="F46" s="19">
        <f t="shared" si="31"/>
        <v>18.966696142098328</v>
      </c>
      <c r="G46" s="19">
        <f t="shared" si="31"/>
        <v>13.968391806838481</v>
      </c>
      <c r="H46" s="19">
        <f t="shared" si="31"/>
        <v>15.179573779362482</v>
      </c>
      <c r="I46" s="19">
        <f t="shared" si="31"/>
        <v>15.815883666319646</v>
      </c>
      <c r="J46" s="19">
        <f t="shared" si="31"/>
        <v>12.352937780511912</v>
      </c>
      <c r="K46" s="19">
        <f t="shared" si="31"/>
        <v>14.165699527123911</v>
      </c>
      <c r="L46" s="19">
        <f t="shared" si="31"/>
        <v>14.88092102144876</v>
      </c>
      <c r="M46" s="19">
        <f t="shared" si="31"/>
        <v>16.203914229479313</v>
      </c>
      <c r="N46" s="19">
        <f t="shared" si="31"/>
        <v>16.920996756549314</v>
      </c>
      <c r="O46" s="19">
        <f t="shared" si="31"/>
        <v>16.209657745908483</v>
      </c>
      <c r="P46" s="19">
        <f t="shared" si="31"/>
        <v>15.041744559124142</v>
      </c>
      <c r="Q46" s="19">
        <f t="shared" si="31"/>
        <v>19.333830086773041</v>
      </c>
      <c r="R46" s="19">
        <f t="shared" si="31"/>
        <v>18.776408189236012</v>
      </c>
      <c r="S46" s="19">
        <f t="shared" si="31"/>
        <v>17.839039439236011</v>
      </c>
      <c r="T46" s="19">
        <f t="shared" si="31"/>
        <v>15.909162130664086</v>
      </c>
      <c r="U46" s="19">
        <f t="shared" si="31"/>
        <v>15.829232685913357</v>
      </c>
      <c r="V46" s="19">
        <f t="shared" si="31"/>
        <v>15.852552685913357</v>
      </c>
      <c r="W46" s="19">
        <f t="shared" si="31"/>
        <v>14.269339998727428</v>
      </c>
      <c r="X46" s="19">
        <f t="shared" si="31"/>
        <v>14.808913568118575</v>
      </c>
      <c r="Y46" s="19">
        <f t="shared" si="31"/>
        <v>15.107922451118576</v>
      </c>
      <c r="Z46" s="19">
        <f t="shared" si="31"/>
        <v>11.735818773750006</v>
      </c>
      <c r="AA46" s="19">
        <f t="shared" si="31"/>
        <v>9.8147901506600057</v>
      </c>
      <c r="AB46" s="19">
        <f t="shared" si="31"/>
        <v>9.1039962063614972</v>
      </c>
      <c r="AC46" s="19">
        <f t="shared" si="31"/>
        <v>9.0928617693102147</v>
      </c>
      <c r="AD46" s="19">
        <f t="shared" si="31"/>
        <v>13.98472372783349</v>
      </c>
      <c r="AE46" s="19">
        <f t="shared" si="31"/>
        <v>13.484380529886025</v>
      </c>
      <c r="AF46" s="19">
        <f t="shared" si="31"/>
        <v>19.712410013138026</v>
      </c>
      <c r="AG46" s="19">
        <f t="shared" si="31"/>
        <v>19.257257311345729</v>
      </c>
      <c r="AH46" s="19">
        <f t="shared" si="31"/>
        <v>19.537279644345727</v>
      </c>
      <c r="AI46" s="19">
        <f t="shared" si="31"/>
        <v>31.861820244345726</v>
      </c>
      <c r="AJ46" s="19">
        <f t="shared" si="31"/>
        <v>33.460503064997901</v>
      </c>
      <c r="AK46" s="19">
        <f t="shared" si="31"/>
        <v>40.358781233077906</v>
      </c>
      <c r="AL46" s="19">
        <f t="shared" si="31"/>
        <v>46.345790780480769</v>
      </c>
      <c r="AM46" s="19">
        <f t="shared" si="31"/>
        <v>56.996228157468167</v>
      </c>
      <c r="AN46" s="19">
        <f t="shared" si="31"/>
        <v>64.376008813668165</v>
      </c>
      <c r="AO46" s="19">
        <f t="shared" si="31"/>
        <v>72.402757756202931</v>
      </c>
      <c r="AP46" s="19">
        <f t="shared" si="31"/>
        <v>70.540223990314033</v>
      </c>
      <c r="AQ46" s="19">
        <f t="shared" si="31"/>
        <v>66.04111136658355</v>
      </c>
      <c r="AR46" s="19">
        <f t="shared" si="31"/>
        <v>70.038502005440691</v>
      </c>
      <c r="AS46" s="19">
        <f t="shared" si="31"/>
        <v>76.236498951393585</v>
      </c>
      <c r="AT46" s="19">
        <f t="shared" si="31"/>
        <v>73.284165460735593</v>
      </c>
      <c r="AU46" s="19">
        <f t="shared" si="31"/>
        <v>75.841004642456056</v>
      </c>
      <c r="AV46" s="19">
        <f t="shared" si="31"/>
        <v>73.497532866390827</v>
      </c>
      <c r="AW46" s="19">
        <f t="shared" si="31"/>
        <v>67.223544763337827</v>
      </c>
      <c r="AX46" s="19">
        <f t="shared" si="31"/>
        <v>55.379959920337832</v>
      </c>
      <c r="AY46" s="19">
        <f t="shared" si="31"/>
        <v>51.766197323002828</v>
      </c>
      <c r="AZ46" s="19">
        <f>AY46+AZ70-AZ94</f>
        <v>48.107660648288956</v>
      </c>
      <c r="BA46" s="19">
        <f t="shared" si="31"/>
        <v>45.187783571288954</v>
      </c>
      <c r="BB46" s="19">
        <f t="shared" si="31"/>
        <v>40.782028959288951</v>
      </c>
      <c r="BC46" s="19">
        <f t="shared" si="31"/>
        <v>44.725942609949293</v>
      </c>
      <c r="BD46" s="19">
        <f t="shared" si="31"/>
        <v>41.697126259467524</v>
      </c>
      <c r="BE46" s="19">
        <f t="shared" si="31"/>
        <v>35.792974896564481</v>
      </c>
      <c r="BF46" s="19">
        <f t="shared" si="31"/>
        <v>39.601044659817553</v>
      </c>
      <c r="BG46" s="19">
        <f t="shared" si="31"/>
        <v>60.17944629525384</v>
      </c>
      <c r="BH46" s="19">
        <f t="shared" si="31"/>
        <v>52.35038701439457</v>
      </c>
      <c r="BI46" s="19">
        <f t="shared" si="31"/>
        <v>77.443068724602682</v>
      </c>
    </row>
    <row r="47" spans="1:67" ht="16" x14ac:dyDescent="0.2">
      <c r="A47" s="11" t="s">
        <v>19</v>
      </c>
      <c r="B47" s="13">
        <f>SUM(B48:B66)</f>
        <v>2.5</v>
      </c>
      <c r="C47" s="13">
        <f t="shared" ref="C47:BH47" si="32">SUM(C48:C66)</f>
        <v>2.5</v>
      </c>
      <c r="D47" s="13">
        <f t="shared" si="32"/>
        <v>2.5</v>
      </c>
      <c r="E47" s="13">
        <f t="shared" si="32"/>
        <v>2.5</v>
      </c>
      <c r="F47" s="13">
        <f t="shared" si="32"/>
        <v>2.5</v>
      </c>
      <c r="G47" s="13">
        <f t="shared" si="32"/>
        <v>2.5</v>
      </c>
      <c r="H47" s="13">
        <f t="shared" si="32"/>
        <v>2.5</v>
      </c>
      <c r="I47" s="13">
        <f t="shared" si="32"/>
        <v>15</v>
      </c>
      <c r="J47" s="13">
        <f t="shared" si="32"/>
        <v>15</v>
      </c>
      <c r="K47" s="13">
        <f t="shared" si="32"/>
        <v>15</v>
      </c>
      <c r="L47" s="13">
        <f t="shared" si="32"/>
        <v>30</v>
      </c>
      <c r="M47" s="13">
        <f t="shared" si="32"/>
        <v>30</v>
      </c>
      <c r="N47" s="13">
        <f t="shared" si="32"/>
        <v>30</v>
      </c>
      <c r="O47" s="13">
        <f t="shared" si="32"/>
        <v>45</v>
      </c>
      <c r="P47" s="13">
        <f t="shared" si="32"/>
        <v>45</v>
      </c>
      <c r="Q47" s="13">
        <f t="shared" si="32"/>
        <v>45</v>
      </c>
      <c r="R47" s="13">
        <f t="shared" si="32"/>
        <v>60</v>
      </c>
      <c r="S47" s="13">
        <f t="shared" si="32"/>
        <v>60</v>
      </c>
      <c r="T47" s="13">
        <f t="shared" si="32"/>
        <v>60</v>
      </c>
      <c r="U47" s="13">
        <f t="shared" si="32"/>
        <v>75</v>
      </c>
      <c r="V47" s="13">
        <f t="shared" si="32"/>
        <v>75</v>
      </c>
      <c r="W47" s="13">
        <f t="shared" si="32"/>
        <v>75</v>
      </c>
      <c r="X47" s="13">
        <f t="shared" si="32"/>
        <v>85</v>
      </c>
      <c r="Y47" s="13">
        <f t="shared" si="32"/>
        <v>85</v>
      </c>
      <c r="Z47" s="13">
        <f t="shared" si="32"/>
        <v>85</v>
      </c>
      <c r="AA47" s="13">
        <f t="shared" si="32"/>
        <v>100</v>
      </c>
      <c r="AB47" s="13">
        <f t="shared" si="32"/>
        <v>100</v>
      </c>
      <c r="AC47" s="13">
        <f t="shared" si="32"/>
        <v>100</v>
      </c>
      <c r="AD47" s="13">
        <f t="shared" si="32"/>
        <v>115</v>
      </c>
      <c r="AE47" s="13">
        <f t="shared" si="32"/>
        <v>115</v>
      </c>
      <c r="AF47" s="13">
        <f t="shared" si="32"/>
        <v>115</v>
      </c>
      <c r="AG47" s="13">
        <f t="shared" si="32"/>
        <v>130</v>
      </c>
      <c r="AH47" s="13">
        <f t="shared" si="32"/>
        <v>130</v>
      </c>
      <c r="AI47" s="13">
        <f t="shared" si="32"/>
        <v>130</v>
      </c>
      <c r="AJ47" s="13">
        <f t="shared" si="32"/>
        <v>140</v>
      </c>
      <c r="AK47" s="13">
        <f t="shared" si="32"/>
        <v>140</v>
      </c>
      <c r="AL47" s="13">
        <f t="shared" si="32"/>
        <v>140</v>
      </c>
      <c r="AM47" s="13">
        <f t="shared" si="32"/>
        <v>155</v>
      </c>
      <c r="AN47" s="13">
        <f t="shared" si="32"/>
        <v>152.5</v>
      </c>
      <c r="AO47" s="13">
        <f t="shared" si="32"/>
        <v>152.5</v>
      </c>
      <c r="AP47" s="13">
        <f t="shared" si="32"/>
        <v>167.5</v>
      </c>
      <c r="AQ47" s="13">
        <f t="shared" si="32"/>
        <v>167.5</v>
      </c>
      <c r="AR47" s="13">
        <f t="shared" si="32"/>
        <v>167.5</v>
      </c>
      <c r="AS47" s="13">
        <f t="shared" si="32"/>
        <v>165</v>
      </c>
      <c r="AT47" s="13">
        <f t="shared" si="32"/>
        <v>165</v>
      </c>
      <c r="AU47" s="13">
        <f t="shared" si="32"/>
        <v>165</v>
      </c>
      <c r="AV47" s="13">
        <f t="shared" si="32"/>
        <v>175</v>
      </c>
      <c r="AW47" s="13">
        <f t="shared" si="32"/>
        <v>175</v>
      </c>
      <c r="AX47" s="13">
        <f t="shared" si="32"/>
        <v>175</v>
      </c>
      <c r="AY47" s="13">
        <f t="shared" si="32"/>
        <v>185</v>
      </c>
      <c r="AZ47" s="13">
        <f t="shared" si="32"/>
        <v>185</v>
      </c>
      <c r="BA47" s="13">
        <f t="shared" si="32"/>
        <v>185</v>
      </c>
      <c r="BB47" s="13">
        <f t="shared" si="32"/>
        <v>195</v>
      </c>
      <c r="BC47" s="13">
        <f t="shared" si="32"/>
        <v>195</v>
      </c>
      <c r="BD47" s="13">
        <f t="shared" si="32"/>
        <v>195</v>
      </c>
      <c r="BE47" s="13">
        <f t="shared" si="32"/>
        <v>195</v>
      </c>
      <c r="BF47" s="13">
        <f t="shared" si="32"/>
        <v>195</v>
      </c>
      <c r="BG47" s="13">
        <f t="shared" si="32"/>
        <v>195</v>
      </c>
      <c r="BH47" s="13">
        <f t="shared" si="32"/>
        <v>205</v>
      </c>
      <c r="BI47" s="13">
        <f>SUM(BI48:BI66)</f>
        <v>215</v>
      </c>
    </row>
    <row r="48" spans="1:67" ht="16" x14ac:dyDescent="0.2">
      <c r="A48" s="15" t="s">
        <v>20</v>
      </c>
      <c r="B48" s="19">
        <v>0</v>
      </c>
      <c r="C48" s="19">
        <f t="shared" ref="C48:BI52" si="33">B48+C72-C96</f>
        <v>0</v>
      </c>
      <c r="D48" s="19">
        <f t="shared" si="33"/>
        <v>0</v>
      </c>
      <c r="E48" s="19">
        <f t="shared" si="33"/>
        <v>0</v>
      </c>
      <c r="F48" s="19">
        <f t="shared" si="33"/>
        <v>0</v>
      </c>
      <c r="G48" s="19">
        <f t="shared" si="33"/>
        <v>0</v>
      </c>
      <c r="H48" s="19">
        <f t="shared" si="33"/>
        <v>0</v>
      </c>
      <c r="I48" s="19">
        <f t="shared" si="33"/>
        <v>12.5</v>
      </c>
      <c r="J48" s="19">
        <f t="shared" si="33"/>
        <v>12.5</v>
      </c>
      <c r="K48" s="19">
        <f t="shared" si="33"/>
        <v>12.5</v>
      </c>
      <c r="L48" s="19">
        <f t="shared" si="33"/>
        <v>12.5</v>
      </c>
      <c r="M48" s="19">
        <f t="shared" si="33"/>
        <v>12.5</v>
      </c>
      <c r="N48" s="19">
        <f t="shared" si="33"/>
        <v>12.5</v>
      </c>
      <c r="O48" s="19">
        <f t="shared" si="33"/>
        <v>12.5</v>
      </c>
      <c r="P48" s="19">
        <f t="shared" si="33"/>
        <v>12.5</v>
      </c>
      <c r="Q48" s="19">
        <f t="shared" si="33"/>
        <v>12.5</v>
      </c>
      <c r="R48" s="19">
        <f t="shared" si="33"/>
        <v>12.5</v>
      </c>
      <c r="S48" s="19">
        <f t="shared" si="33"/>
        <v>12.5</v>
      </c>
      <c r="T48" s="19">
        <f t="shared" si="33"/>
        <v>12.5</v>
      </c>
      <c r="U48" s="19">
        <f t="shared" si="33"/>
        <v>12.5</v>
      </c>
      <c r="V48" s="19">
        <f t="shared" si="33"/>
        <v>12.5</v>
      </c>
      <c r="W48" s="19">
        <f t="shared" si="33"/>
        <v>12.5</v>
      </c>
      <c r="X48" s="19">
        <f t="shared" si="33"/>
        <v>12.5</v>
      </c>
      <c r="Y48" s="19">
        <f t="shared" si="33"/>
        <v>12.5</v>
      </c>
      <c r="Z48" s="19">
        <f t="shared" si="33"/>
        <v>12.5</v>
      </c>
      <c r="AA48" s="19">
        <f t="shared" si="33"/>
        <v>12.5</v>
      </c>
      <c r="AB48" s="19">
        <f t="shared" si="33"/>
        <v>12.5</v>
      </c>
      <c r="AC48" s="19">
        <f t="shared" si="33"/>
        <v>12.5</v>
      </c>
      <c r="AD48" s="19">
        <f t="shared" si="33"/>
        <v>12.5</v>
      </c>
      <c r="AE48" s="19">
        <f t="shared" si="33"/>
        <v>12.5</v>
      </c>
      <c r="AF48" s="19">
        <f t="shared" si="33"/>
        <v>12.5</v>
      </c>
      <c r="AG48" s="19">
        <f t="shared" si="33"/>
        <v>12.5</v>
      </c>
      <c r="AH48" s="19">
        <f t="shared" si="33"/>
        <v>12.5</v>
      </c>
      <c r="AI48" s="19">
        <f t="shared" si="33"/>
        <v>12.5</v>
      </c>
      <c r="AJ48" s="19">
        <f t="shared" si="33"/>
        <v>12.5</v>
      </c>
      <c r="AK48" s="19">
        <f t="shared" si="33"/>
        <v>12.5</v>
      </c>
      <c r="AL48" s="19">
        <f t="shared" si="33"/>
        <v>12.5</v>
      </c>
      <c r="AM48" s="19">
        <f t="shared" si="33"/>
        <v>12.5</v>
      </c>
      <c r="AN48" s="19">
        <f t="shared" si="33"/>
        <v>12.5</v>
      </c>
      <c r="AO48" s="19">
        <f t="shared" si="33"/>
        <v>12.5</v>
      </c>
      <c r="AP48" s="19">
        <f t="shared" si="33"/>
        <v>12.5</v>
      </c>
      <c r="AQ48" s="19">
        <f t="shared" si="33"/>
        <v>12.5</v>
      </c>
      <c r="AR48" s="19">
        <f t="shared" si="33"/>
        <v>12.5</v>
      </c>
      <c r="AS48" s="19">
        <f t="shared" si="33"/>
        <v>0</v>
      </c>
      <c r="AT48" s="19">
        <f t="shared" si="33"/>
        <v>0</v>
      </c>
      <c r="AU48" s="19">
        <f t="shared" si="33"/>
        <v>0</v>
      </c>
      <c r="AV48" s="19">
        <f t="shared" si="33"/>
        <v>0</v>
      </c>
      <c r="AW48" s="19">
        <f t="shared" si="33"/>
        <v>0</v>
      </c>
      <c r="AX48" s="19">
        <f t="shared" si="33"/>
        <v>0</v>
      </c>
      <c r="AY48" s="19">
        <f t="shared" si="33"/>
        <v>0</v>
      </c>
      <c r="AZ48" s="19">
        <f t="shared" ref="AZ48:AZ66" si="34">AY48+AZ72-AZ96</f>
        <v>0</v>
      </c>
      <c r="BA48" s="19">
        <f t="shared" si="33"/>
        <v>0</v>
      </c>
      <c r="BB48" s="19">
        <f t="shared" si="33"/>
        <v>0</v>
      </c>
      <c r="BC48" s="19">
        <f t="shared" si="33"/>
        <v>0</v>
      </c>
      <c r="BD48" s="19">
        <f t="shared" si="33"/>
        <v>0</v>
      </c>
      <c r="BE48" s="19">
        <f t="shared" si="33"/>
        <v>0</v>
      </c>
      <c r="BF48" s="19">
        <f t="shared" si="33"/>
        <v>0</v>
      </c>
      <c r="BG48" s="19">
        <f t="shared" si="33"/>
        <v>0</v>
      </c>
      <c r="BH48" s="19">
        <f t="shared" si="33"/>
        <v>0</v>
      </c>
      <c r="BI48" s="19">
        <f t="shared" si="33"/>
        <v>0</v>
      </c>
    </row>
    <row r="49" spans="1:61" ht="16" x14ac:dyDescent="0.2">
      <c r="A49" s="15" t="s">
        <v>22</v>
      </c>
      <c r="B49" s="19">
        <v>0</v>
      </c>
      <c r="C49" s="19">
        <f t="shared" si="33"/>
        <v>0</v>
      </c>
      <c r="D49" s="19">
        <f t="shared" si="33"/>
        <v>0</v>
      </c>
      <c r="E49" s="19">
        <f t="shared" si="33"/>
        <v>0</v>
      </c>
      <c r="F49" s="19">
        <f t="shared" si="33"/>
        <v>0</v>
      </c>
      <c r="G49" s="19">
        <f t="shared" si="33"/>
        <v>0</v>
      </c>
      <c r="H49" s="19">
        <f t="shared" si="33"/>
        <v>0</v>
      </c>
      <c r="I49" s="19">
        <f t="shared" si="33"/>
        <v>0</v>
      </c>
      <c r="J49" s="19">
        <f t="shared" si="33"/>
        <v>0</v>
      </c>
      <c r="K49" s="19">
        <f t="shared" si="33"/>
        <v>0</v>
      </c>
      <c r="L49" s="19">
        <f t="shared" si="33"/>
        <v>15</v>
      </c>
      <c r="M49" s="19">
        <f t="shared" si="33"/>
        <v>15</v>
      </c>
      <c r="N49" s="19">
        <f t="shared" si="33"/>
        <v>15</v>
      </c>
      <c r="O49" s="19">
        <f t="shared" si="33"/>
        <v>15</v>
      </c>
      <c r="P49" s="19">
        <f t="shared" si="33"/>
        <v>15</v>
      </c>
      <c r="Q49" s="19">
        <f t="shared" si="33"/>
        <v>15</v>
      </c>
      <c r="R49" s="19">
        <f t="shared" si="33"/>
        <v>15</v>
      </c>
      <c r="S49" s="19">
        <f t="shared" si="33"/>
        <v>15</v>
      </c>
      <c r="T49" s="19">
        <f t="shared" si="33"/>
        <v>15</v>
      </c>
      <c r="U49" s="19">
        <f t="shared" si="33"/>
        <v>15</v>
      </c>
      <c r="V49" s="19">
        <f t="shared" si="33"/>
        <v>15</v>
      </c>
      <c r="W49" s="19">
        <f t="shared" si="33"/>
        <v>15</v>
      </c>
      <c r="X49" s="19">
        <f t="shared" si="33"/>
        <v>15</v>
      </c>
      <c r="Y49" s="19">
        <f t="shared" si="33"/>
        <v>15</v>
      </c>
      <c r="Z49" s="19">
        <f t="shared" si="33"/>
        <v>15</v>
      </c>
      <c r="AA49" s="19">
        <f t="shared" si="33"/>
        <v>15</v>
      </c>
      <c r="AB49" s="19">
        <f t="shared" si="33"/>
        <v>15</v>
      </c>
      <c r="AC49" s="19">
        <f t="shared" si="33"/>
        <v>15</v>
      </c>
      <c r="AD49" s="19">
        <f t="shared" si="33"/>
        <v>15</v>
      </c>
      <c r="AE49" s="19">
        <f t="shared" si="33"/>
        <v>15</v>
      </c>
      <c r="AF49" s="19">
        <f t="shared" si="33"/>
        <v>15</v>
      </c>
      <c r="AG49" s="19">
        <f t="shared" si="33"/>
        <v>15</v>
      </c>
      <c r="AH49" s="19">
        <f t="shared" si="33"/>
        <v>15</v>
      </c>
      <c r="AI49" s="19">
        <f t="shared" si="33"/>
        <v>15</v>
      </c>
      <c r="AJ49" s="19">
        <f t="shared" si="33"/>
        <v>15</v>
      </c>
      <c r="AK49" s="19">
        <f t="shared" si="33"/>
        <v>15</v>
      </c>
      <c r="AL49" s="19">
        <f t="shared" si="33"/>
        <v>15</v>
      </c>
      <c r="AM49" s="19">
        <f t="shared" si="33"/>
        <v>15</v>
      </c>
      <c r="AN49" s="19">
        <f t="shared" si="33"/>
        <v>15</v>
      </c>
      <c r="AO49" s="19">
        <f t="shared" si="33"/>
        <v>15</v>
      </c>
      <c r="AP49" s="19">
        <f t="shared" si="33"/>
        <v>15</v>
      </c>
      <c r="AQ49" s="19">
        <f t="shared" si="33"/>
        <v>15</v>
      </c>
      <c r="AR49" s="19">
        <f t="shared" si="33"/>
        <v>15</v>
      </c>
      <c r="AS49" s="19">
        <f t="shared" si="33"/>
        <v>15</v>
      </c>
      <c r="AT49" s="19">
        <f t="shared" si="33"/>
        <v>15</v>
      </c>
      <c r="AU49" s="19">
        <f t="shared" si="33"/>
        <v>15</v>
      </c>
      <c r="AV49" s="19">
        <f t="shared" si="33"/>
        <v>15</v>
      </c>
      <c r="AW49" s="19">
        <f t="shared" si="33"/>
        <v>15</v>
      </c>
      <c r="AX49" s="19">
        <f t="shared" si="33"/>
        <v>15</v>
      </c>
      <c r="AY49" s="19">
        <f t="shared" si="33"/>
        <v>15</v>
      </c>
      <c r="AZ49" s="19">
        <f t="shared" si="34"/>
        <v>15</v>
      </c>
      <c r="BA49" s="19">
        <f t="shared" si="33"/>
        <v>15</v>
      </c>
      <c r="BB49" s="19">
        <f t="shared" si="33"/>
        <v>15</v>
      </c>
      <c r="BC49" s="19">
        <f t="shared" si="33"/>
        <v>15</v>
      </c>
      <c r="BD49" s="19">
        <f t="shared" si="33"/>
        <v>15</v>
      </c>
      <c r="BE49" s="19">
        <f t="shared" si="33"/>
        <v>15</v>
      </c>
      <c r="BF49" s="19">
        <f t="shared" si="33"/>
        <v>15</v>
      </c>
      <c r="BG49" s="19">
        <f t="shared" si="33"/>
        <v>15</v>
      </c>
      <c r="BH49" s="19">
        <f t="shared" si="33"/>
        <v>15</v>
      </c>
      <c r="BI49" s="19">
        <f t="shared" si="33"/>
        <v>15</v>
      </c>
    </row>
    <row r="50" spans="1:61" ht="16" x14ac:dyDescent="0.2">
      <c r="A50" s="15" t="s">
        <v>34</v>
      </c>
      <c r="B50" s="19">
        <v>0</v>
      </c>
      <c r="C50" s="19">
        <f t="shared" si="33"/>
        <v>0</v>
      </c>
      <c r="D50" s="19">
        <f t="shared" si="33"/>
        <v>0</v>
      </c>
      <c r="E50" s="19">
        <f t="shared" si="33"/>
        <v>0</v>
      </c>
      <c r="F50" s="19">
        <f t="shared" si="33"/>
        <v>0</v>
      </c>
      <c r="G50" s="19">
        <f t="shared" si="33"/>
        <v>0</v>
      </c>
      <c r="H50" s="19">
        <f t="shared" si="33"/>
        <v>0</v>
      </c>
      <c r="I50" s="19">
        <f t="shared" si="33"/>
        <v>0</v>
      </c>
      <c r="J50" s="19">
        <f t="shared" si="33"/>
        <v>0</v>
      </c>
      <c r="K50" s="19">
        <f t="shared" si="33"/>
        <v>0</v>
      </c>
      <c r="L50" s="19">
        <f t="shared" si="33"/>
        <v>0</v>
      </c>
      <c r="M50" s="19">
        <f t="shared" si="33"/>
        <v>0</v>
      </c>
      <c r="N50" s="19">
        <f t="shared" si="33"/>
        <v>0</v>
      </c>
      <c r="O50" s="19">
        <f t="shared" si="33"/>
        <v>15</v>
      </c>
      <c r="P50" s="19">
        <f t="shared" si="33"/>
        <v>15</v>
      </c>
      <c r="Q50" s="19">
        <f t="shared" si="33"/>
        <v>15</v>
      </c>
      <c r="R50" s="19">
        <f t="shared" si="33"/>
        <v>15</v>
      </c>
      <c r="S50" s="19">
        <f t="shared" si="33"/>
        <v>15</v>
      </c>
      <c r="T50" s="19">
        <f t="shared" si="33"/>
        <v>15</v>
      </c>
      <c r="U50" s="19">
        <f t="shared" si="33"/>
        <v>15</v>
      </c>
      <c r="V50" s="19">
        <f t="shared" si="33"/>
        <v>15</v>
      </c>
      <c r="W50" s="19">
        <f t="shared" si="33"/>
        <v>15</v>
      </c>
      <c r="X50" s="19">
        <f t="shared" si="33"/>
        <v>15</v>
      </c>
      <c r="Y50" s="19">
        <f t="shared" si="33"/>
        <v>15</v>
      </c>
      <c r="Z50" s="19">
        <f t="shared" si="33"/>
        <v>15</v>
      </c>
      <c r="AA50" s="19">
        <f t="shared" si="33"/>
        <v>15</v>
      </c>
      <c r="AB50" s="19">
        <f t="shared" si="33"/>
        <v>15</v>
      </c>
      <c r="AC50" s="19">
        <f t="shared" si="33"/>
        <v>15</v>
      </c>
      <c r="AD50" s="19">
        <f t="shared" si="33"/>
        <v>15</v>
      </c>
      <c r="AE50" s="19">
        <f t="shared" si="33"/>
        <v>15</v>
      </c>
      <c r="AF50" s="19">
        <f t="shared" si="33"/>
        <v>15</v>
      </c>
      <c r="AG50" s="19">
        <f t="shared" si="33"/>
        <v>15</v>
      </c>
      <c r="AH50" s="19">
        <f t="shared" si="33"/>
        <v>15</v>
      </c>
      <c r="AI50" s="19">
        <f t="shared" si="33"/>
        <v>15</v>
      </c>
      <c r="AJ50" s="19">
        <f t="shared" si="33"/>
        <v>15</v>
      </c>
      <c r="AK50" s="19">
        <f t="shared" si="33"/>
        <v>15</v>
      </c>
      <c r="AL50" s="19">
        <f t="shared" si="33"/>
        <v>15</v>
      </c>
      <c r="AM50" s="19">
        <f t="shared" si="33"/>
        <v>15</v>
      </c>
      <c r="AN50" s="19">
        <f t="shared" si="33"/>
        <v>15</v>
      </c>
      <c r="AO50" s="19">
        <f t="shared" si="33"/>
        <v>15</v>
      </c>
      <c r="AP50" s="19">
        <f t="shared" si="33"/>
        <v>15</v>
      </c>
      <c r="AQ50" s="19">
        <f t="shared" si="33"/>
        <v>15</v>
      </c>
      <c r="AR50" s="19">
        <f t="shared" si="33"/>
        <v>15</v>
      </c>
      <c r="AS50" s="19">
        <f t="shared" si="33"/>
        <v>15</v>
      </c>
      <c r="AT50" s="19">
        <f t="shared" si="33"/>
        <v>15</v>
      </c>
      <c r="AU50" s="19">
        <f t="shared" si="33"/>
        <v>15</v>
      </c>
      <c r="AV50" s="19">
        <f t="shared" si="33"/>
        <v>15</v>
      </c>
      <c r="AW50" s="19">
        <f t="shared" si="33"/>
        <v>15</v>
      </c>
      <c r="AX50" s="19">
        <f t="shared" si="33"/>
        <v>15</v>
      </c>
      <c r="AY50" s="19">
        <f t="shared" si="33"/>
        <v>15</v>
      </c>
      <c r="AZ50" s="19">
        <f t="shared" si="34"/>
        <v>15</v>
      </c>
      <c r="BA50" s="19">
        <f t="shared" si="33"/>
        <v>15</v>
      </c>
      <c r="BB50" s="19">
        <f t="shared" si="33"/>
        <v>15</v>
      </c>
      <c r="BC50" s="19">
        <f t="shared" si="33"/>
        <v>15</v>
      </c>
      <c r="BD50" s="19">
        <f t="shared" si="33"/>
        <v>15</v>
      </c>
      <c r="BE50" s="19">
        <f t="shared" si="33"/>
        <v>15</v>
      </c>
      <c r="BF50" s="19">
        <f t="shared" si="33"/>
        <v>15</v>
      </c>
      <c r="BG50" s="19">
        <f t="shared" si="33"/>
        <v>15</v>
      </c>
      <c r="BH50" s="19">
        <f t="shared" si="33"/>
        <v>15</v>
      </c>
      <c r="BI50" s="19">
        <f t="shared" si="33"/>
        <v>15</v>
      </c>
    </row>
    <row r="51" spans="1:61" ht="16" x14ac:dyDescent="0.2">
      <c r="A51" s="15" t="s">
        <v>35</v>
      </c>
      <c r="B51" s="19">
        <v>2.5</v>
      </c>
      <c r="C51" s="19">
        <f t="shared" si="33"/>
        <v>2.5</v>
      </c>
      <c r="D51" s="19">
        <f t="shared" si="33"/>
        <v>2.5</v>
      </c>
      <c r="E51" s="19">
        <f t="shared" si="33"/>
        <v>2.5</v>
      </c>
      <c r="F51" s="19">
        <f t="shared" si="33"/>
        <v>2.5</v>
      </c>
      <c r="G51" s="19">
        <f t="shared" si="33"/>
        <v>2.5</v>
      </c>
      <c r="H51" s="19">
        <f t="shared" si="33"/>
        <v>2.5</v>
      </c>
      <c r="I51" s="19">
        <f t="shared" si="33"/>
        <v>2.5</v>
      </c>
      <c r="J51" s="19">
        <f t="shared" si="33"/>
        <v>2.5</v>
      </c>
      <c r="K51" s="19">
        <f t="shared" si="33"/>
        <v>2.5</v>
      </c>
      <c r="L51" s="19">
        <f t="shared" si="33"/>
        <v>2.5</v>
      </c>
      <c r="M51" s="19">
        <f t="shared" si="33"/>
        <v>2.5</v>
      </c>
      <c r="N51" s="19">
        <f t="shared" si="33"/>
        <v>2.5</v>
      </c>
      <c r="O51" s="19">
        <f t="shared" si="33"/>
        <v>2.5</v>
      </c>
      <c r="P51" s="19">
        <f t="shared" si="33"/>
        <v>2.5</v>
      </c>
      <c r="Q51" s="19">
        <f t="shared" si="33"/>
        <v>2.5</v>
      </c>
      <c r="R51" s="19">
        <f t="shared" si="33"/>
        <v>17.5</v>
      </c>
      <c r="S51" s="19">
        <f t="shared" si="33"/>
        <v>17.5</v>
      </c>
      <c r="T51" s="19">
        <f t="shared" si="33"/>
        <v>17.5</v>
      </c>
      <c r="U51" s="19">
        <f t="shared" si="33"/>
        <v>17.5</v>
      </c>
      <c r="V51" s="19">
        <f t="shared" si="33"/>
        <v>17.5</v>
      </c>
      <c r="W51" s="19">
        <f t="shared" si="33"/>
        <v>17.5</v>
      </c>
      <c r="X51" s="19">
        <f t="shared" si="33"/>
        <v>17.5</v>
      </c>
      <c r="Y51" s="19">
        <f t="shared" si="33"/>
        <v>17.5</v>
      </c>
      <c r="Z51" s="19">
        <f t="shared" si="33"/>
        <v>17.5</v>
      </c>
      <c r="AA51" s="19">
        <f t="shared" si="33"/>
        <v>17.5</v>
      </c>
      <c r="AB51" s="19">
        <f t="shared" si="33"/>
        <v>17.5</v>
      </c>
      <c r="AC51" s="19">
        <f t="shared" si="33"/>
        <v>17.5</v>
      </c>
      <c r="AD51" s="19">
        <f t="shared" si="33"/>
        <v>17.5</v>
      </c>
      <c r="AE51" s="19">
        <f t="shared" si="33"/>
        <v>17.5</v>
      </c>
      <c r="AF51" s="19">
        <f t="shared" si="33"/>
        <v>17.5</v>
      </c>
      <c r="AG51" s="19">
        <f t="shared" si="33"/>
        <v>17.5</v>
      </c>
      <c r="AH51" s="19">
        <f t="shared" si="33"/>
        <v>17.5</v>
      </c>
      <c r="AI51" s="19">
        <f t="shared" si="33"/>
        <v>17.5</v>
      </c>
      <c r="AJ51" s="19">
        <f t="shared" si="33"/>
        <v>17.5</v>
      </c>
      <c r="AK51" s="19">
        <f t="shared" si="33"/>
        <v>17.5</v>
      </c>
      <c r="AL51" s="19">
        <f t="shared" si="33"/>
        <v>17.5</v>
      </c>
      <c r="AM51" s="19">
        <f t="shared" si="33"/>
        <v>17.5</v>
      </c>
      <c r="AN51" s="19">
        <f t="shared" si="33"/>
        <v>15</v>
      </c>
      <c r="AO51" s="19">
        <f t="shared" si="33"/>
        <v>15</v>
      </c>
      <c r="AP51" s="19">
        <f t="shared" si="33"/>
        <v>15</v>
      </c>
      <c r="AQ51" s="19">
        <f t="shared" si="33"/>
        <v>15</v>
      </c>
      <c r="AR51" s="19">
        <f t="shared" si="33"/>
        <v>15</v>
      </c>
      <c r="AS51" s="19">
        <f t="shared" si="33"/>
        <v>15</v>
      </c>
      <c r="AT51" s="19">
        <f t="shared" si="33"/>
        <v>15</v>
      </c>
      <c r="AU51" s="19">
        <f t="shared" si="33"/>
        <v>15</v>
      </c>
      <c r="AV51" s="19">
        <f t="shared" si="33"/>
        <v>15</v>
      </c>
      <c r="AW51" s="19">
        <f t="shared" si="33"/>
        <v>15</v>
      </c>
      <c r="AX51" s="19">
        <f t="shared" si="33"/>
        <v>15</v>
      </c>
      <c r="AY51" s="19">
        <f t="shared" si="33"/>
        <v>15</v>
      </c>
      <c r="AZ51" s="19">
        <f t="shared" si="34"/>
        <v>15</v>
      </c>
      <c r="BA51" s="19">
        <f t="shared" si="33"/>
        <v>15</v>
      </c>
      <c r="BB51" s="19">
        <f t="shared" si="33"/>
        <v>15</v>
      </c>
      <c r="BC51" s="19">
        <f t="shared" si="33"/>
        <v>15</v>
      </c>
      <c r="BD51" s="19">
        <f t="shared" si="33"/>
        <v>15</v>
      </c>
      <c r="BE51" s="19">
        <f t="shared" si="33"/>
        <v>15</v>
      </c>
      <c r="BF51" s="19">
        <f t="shared" si="33"/>
        <v>15</v>
      </c>
      <c r="BG51" s="19">
        <f t="shared" si="33"/>
        <v>15</v>
      </c>
      <c r="BH51" s="19">
        <f t="shared" si="33"/>
        <v>15</v>
      </c>
      <c r="BI51" s="19">
        <f t="shared" si="33"/>
        <v>15</v>
      </c>
    </row>
    <row r="52" spans="1:61" ht="16" x14ac:dyDescent="0.2">
      <c r="A52" s="15" t="s">
        <v>21</v>
      </c>
      <c r="B52" s="19">
        <v>0</v>
      </c>
      <c r="C52" s="19">
        <f t="shared" si="33"/>
        <v>0</v>
      </c>
      <c r="D52" s="19">
        <f t="shared" si="33"/>
        <v>0</v>
      </c>
      <c r="E52" s="19">
        <f t="shared" si="33"/>
        <v>0</v>
      </c>
      <c r="F52" s="19">
        <f t="shared" si="33"/>
        <v>0</v>
      </c>
      <c r="G52" s="19">
        <f t="shared" si="33"/>
        <v>0</v>
      </c>
      <c r="H52" s="19">
        <f t="shared" si="33"/>
        <v>0</v>
      </c>
      <c r="I52" s="19">
        <f t="shared" si="33"/>
        <v>0</v>
      </c>
      <c r="J52" s="19">
        <f t="shared" si="33"/>
        <v>0</v>
      </c>
      <c r="K52" s="19">
        <f t="shared" si="33"/>
        <v>0</v>
      </c>
      <c r="L52" s="19">
        <f t="shared" si="33"/>
        <v>0</v>
      </c>
      <c r="M52" s="19">
        <f t="shared" si="33"/>
        <v>0</v>
      </c>
      <c r="N52" s="19">
        <f t="shared" si="33"/>
        <v>0</v>
      </c>
      <c r="O52" s="19">
        <f t="shared" si="33"/>
        <v>0</v>
      </c>
      <c r="P52" s="19">
        <f t="shared" si="33"/>
        <v>0</v>
      </c>
      <c r="Q52" s="19">
        <f t="shared" si="33"/>
        <v>0</v>
      </c>
      <c r="R52" s="19">
        <f t="shared" si="33"/>
        <v>0</v>
      </c>
      <c r="S52" s="19">
        <f t="shared" si="33"/>
        <v>0</v>
      </c>
      <c r="T52" s="19">
        <f t="shared" si="33"/>
        <v>0</v>
      </c>
      <c r="U52" s="19">
        <f t="shared" si="33"/>
        <v>15</v>
      </c>
      <c r="V52" s="19">
        <f t="shared" ref="V52:BI60" si="35">U52+V76-V100</f>
        <v>15</v>
      </c>
      <c r="W52" s="19">
        <f t="shared" si="35"/>
        <v>15</v>
      </c>
      <c r="X52" s="19">
        <f t="shared" si="35"/>
        <v>15</v>
      </c>
      <c r="Y52" s="19">
        <f t="shared" si="35"/>
        <v>15</v>
      </c>
      <c r="Z52" s="19">
        <f t="shared" si="35"/>
        <v>15</v>
      </c>
      <c r="AA52" s="19">
        <f t="shared" si="35"/>
        <v>15</v>
      </c>
      <c r="AB52" s="19">
        <f t="shared" si="35"/>
        <v>15</v>
      </c>
      <c r="AC52" s="19">
        <f t="shared" si="35"/>
        <v>15</v>
      </c>
      <c r="AD52" s="19">
        <f t="shared" si="35"/>
        <v>15</v>
      </c>
      <c r="AE52" s="19">
        <f t="shared" si="35"/>
        <v>15</v>
      </c>
      <c r="AF52" s="19">
        <f t="shared" si="35"/>
        <v>15</v>
      </c>
      <c r="AG52" s="19">
        <f t="shared" si="35"/>
        <v>15</v>
      </c>
      <c r="AH52" s="19">
        <f t="shared" si="35"/>
        <v>15</v>
      </c>
      <c r="AI52" s="19">
        <f t="shared" si="35"/>
        <v>15</v>
      </c>
      <c r="AJ52" s="19">
        <f t="shared" si="35"/>
        <v>15</v>
      </c>
      <c r="AK52" s="19">
        <f t="shared" si="35"/>
        <v>15</v>
      </c>
      <c r="AL52" s="19">
        <f t="shared" si="35"/>
        <v>15</v>
      </c>
      <c r="AM52" s="19">
        <f t="shared" si="35"/>
        <v>15</v>
      </c>
      <c r="AN52" s="19">
        <f t="shared" si="35"/>
        <v>15</v>
      </c>
      <c r="AO52" s="19">
        <f t="shared" si="35"/>
        <v>15</v>
      </c>
      <c r="AP52" s="19">
        <f t="shared" si="35"/>
        <v>15</v>
      </c>
      <c r="AQ52" s="19">
        <f t="shared" si="35"/>
        <v>15</v>
      </c>
      <c r="AR52" s="19">
        <f t="shared" si="35"/>
        <v>15</v>
      </c>
      <c r="AS52" s="19">
        <f t="shared" si="35"/>
        <v>15</v>
      </c>
      <c r="AT52" s="19">
        <f t="shared" si="35"/>
        <v>15</v>
      </c>
      <c r="AU52" s="19">
        <f t="shared" si="35"/>
        <v>15</v>
      </c>
      <c r="AV52" s="19">
        <f t="shared" si="35"/>
        <v>15</v>
      </c>
      <c r="AW52" s="19">
        <f t="shared" si="35"/>
        <v>15</v>
      </c>
      <c r="AX52" s="19">
        <f t="shared" si="35"/>
        <v>15</v>
      </c>
      <c r="AY52" s="19">
        <f t="shared" si="35"/>
        <v>15</v>
      </c>
      <c r="AZ52" s="19">
        <f t="shared" si="34"/>
        <v>15</v>
      </c>
      <c r="BA52" s="19">
        <f t="shared" si="35"/>
        <v>15</v>
      </c>
      <c r="BB52" s="19">
        <f t="shared" si="35"/>
        <v>15</v>
      </c>
      <c r="BC52" s="19">
        <f t="shared" si="35"/>
        <v>15</v>
      </c>
      <c r="BD52" s="19">
        <f t="shared" si="35"/>
        <v>15</v>
      </c>
      <c r="BE52" s="19">
        <f t="shared" si="35"/>
        <v>0</v>
      </c>
      <c r="BF52" s="19">
        <f t="shared" si="35"/>
        <v>0</v>
      </c>
      <c r="BG52" s="19">
        <f t="shared" si="35"/>
        <v>0</v>
      </c>
      <c r="BH52" s="19">
        <f t="shared" si="35"/>
        <v>0</v>
      </c>
      <c r="BI52" s="19">
        <f t="shared" si="35"/>
        <v>0</v>
      </c>
    </row>
    <row r="53" spans="1:61" ht="16" x14ac:dyDescent="0.2">
      <c r="A53" s="15" t="s">
        <v>32</v>
      </c>
      <c r="B53" s="19">
        <v>0</v>
      </c>
      <c r="C53" s="19">
        <f t="shared" ref="C53:AH60" si="36">B53+C77-C101</f>
        <v>0</v>
      </c>
      <c r="D53" s="19">
        <f t="shared" si="36"/>
        <v>0</v>
      </c>
      <c r="E53" s="19">
        <f t="shared" si="36"/>
        <v>0</v>
      </c>
      <c r="F53" s="19">
        <f t="shared" si="36"/>
        <v>0</v>
      </c>
      <c r="G53" s="19">
        <f t="shared" si="36"/>
        <v>0</v>
      </c>
      <c r="H53" s="19">
        <f t="shared" si="36"/>
        <v>0</v>
      </c>
      <c r="I53" s="19">
        <f t="shared" si="36"/>
        <v>0</v>
      </c>
      <c r="J53" s="19">
        <f t="shared" si="36"/>
        <v>0</v>
      </c>
      <c r="K53" s="19">
        <f t="shared" si="36"/>
        <v>0</v>
      </c>
      <c r="L53" s="19">
        <f t="shared" si="36"/>
        <v>0</v>
      </c>
      <c r="M53" s="19">
        <f t="shared" si="36"/>
        <v>0</v>
      </c>
      <c r="N53" s="19">
        <f t="shared" si="36"/>
        <v>0</v>
      </c>
      <c r="O53" s="19">
        <f t="shared" si="36"/>
        <v>0</v>
      </c>
      <c r="P53" s="19">
        <f t="shared" si="36"/>
        <v>0</v>
      </c>
      <c r="Q53" s="19">
        <f t="shared" si="36"/>
        <v>0</v>
      </c>
      <c r="R53" s="19">
        <f t="shared" si="36"/>
        <v>0</v>
      </c>
      <c r="S53" s="19">
        <f t="shared" si="36"/>
        <v>0</v>
      </c>
      <c r="T53" s="19">
        <f t="shared" si="36"/>
        <v>0</v>
      </c>
      <c r="U53" s="19">
        <f t="shared" si="36"/>
        <v>0</v>
      </c>
      <c r="V53" s="19">
        <f t="shared" si="36"/>
        <v>0</v>
      </c>
      <c r="W53" s="19">
        <f t="shared" si="36"/>
        <v>0</v>
      </c>
      <c r="X53" s="19">
        <f t="shared" si="36"/>
        <v>10</v>
      </c>
      <c r="Y53" s="19">
        <f t="shared" si="36"/>
        <v>10</v>
      </c>
      <c r="Z53" s="19">
        <f t="shared" si="36"/>
        <v>10</v>
      </c>
      <c r="AA53" s="19">
        <f t="shared" si="36"/>
        <v>10</v>
      </c>
      <c r="AB53" s="19">
        <f t="shared" si="36"/>
        <v>10</v>
      </c>
      <c r="AC53" s="19">
        <f t="shared" si="36"/>
        <v>10</v>
      </c>
      <c r="AD53" s="19">
        <f t="shared" si="36"/>
        <v>10</v>
      </c>
      <c r="AE53" s="19">
        <f t="shared" si="36"/>
        <v>10</v>
      </c>
      <c r="AF53" s="19">
        <f t="shared" si="36"/>
        <v>10</v>
      </c>
      <c r="AG53" s="19">
        <f t="shared" si="36"/>
        <v>10</v>
      </c>
      <c r="AH53" s="19">
        <f t="shared" si="36"/>
        <v>10</v>
      </c>
      <c r="AI53" s="19">
        <f t="shared" si="35"/>
        <v>10</v>
      </c>
      <c r="AJ53" s="19">
        <f t="shared" si="35"/>
        <v>10</v>
      </c>
      <c r="AK53" s="19">
        <f t="shared" si="35"/>
        <v>10</v>
      </c>
      <c r="AL53" s="19">
        <f t="shared" si="35"/>
        <v>10</v>
      </c>
      <c r="AM53" s="19">
        <f t="shared" si="35"/>
        <v>10</v>
      </c>
      <c r="AN53" s="19">
        <f t="shared" si="35"/>
        <v>10</v>
      </c>
      <c r="AO53" s="19">
        <f t="shared" si="35"/>
        <v>10</v>
      </c>
      <c r="AP53" s="19">
        <f t="shared" si="35"/>
        <v>10</v>
      </c>
      <c r="AQ53" s="19">
        <f t="shared" si="35"/>
        <v>10</v>
      </c>
      <c r="AR53" s="19">
        <f t="shared" si="35"/>
        <v>10</v>
      </c>
      <c r="AS53" s="19">
        <f t="shared" si="35"/>
        <v>10</v>
      </c>
      <c r="AT53" s="19">
        <f t="shared" si="35"/>
        <v>10</v>
      </c>
      <c r="AU53" s="19">
        <f t="shared" si="35"/>
        <v>10</v>
      </c>
      <c r="AV53" s="19">
        <f t="shared" si="35"/>
        <v>10</v>
      </c>
      <c r="AW53" s="19">
        <f t="shared" si="35"/>
        <v>10</v>
      </c>
      <c r="AX53" s="19">
        <f t="shared" si="35"/>
        <v>10</v>
      </c>
      <c r="AY53" s="19">
        <f t="shared" si="35"/>
        <v>10</v>
      </c>
      <c r="AZ53" s="19">
        <f t="shared" si="34"/>
        <v>10</v>
      </c>
      <c r="BA53" s="19">
        <f t="shared" si="35"/>
        <v>10</v>
      </c>
      <c r="BB53" s="19">
        <f t="shared" si="35"/>
        <v>10</v>
      </c>
      <c r="BC53" s="19">
        <f t="shared" si="35"/>
        <v>10</v>
      </c>
      <c r="BD53" s="19">
        <f t="shared" si="35"/>
        <v>10</v>
      </c>
      <c r="BE53" s="19">
        <f t="shared" si="35"/>
        <v>10</v>
      </c>
      <c r="BF53" s="19">
        <f t="shared" si="35"/>
        <v>10</v>
      </c>
      <c r="BG53" s="19">
        <f t="shared" si="35"/>
        <v>10</v>
      </c>
      <c r="BH53" s="19">
        <f t="shared" si="35"/>
        <v>10</v>
      </c>
      <c r="BI53" s="19">
        <f t="shared" si="35"/>
        <v>10</v>
      </c>
    </row>
    <row r="54" spans="1:61" ht="16" x14ac:dyDescent="0.2">
      <c r="A54" s="15" t="s">
        <v>23</v>
      </c>
      <c r="B54" s="19">
        <v>0</v>
      </c>
      <c r="C54" s="19">
        <f t="shared" si="36"/>
        <v>0</v>
      </c>
      <c r="D54" s="19">
        <f t="shared" si="36"/>
        <v>0</v>
      </c>
      <c r="E54" s="19">
        <f t="shared" si="36"/>
        <v>0</v>
      </c>
      <c r="F54" s="19">
        <f t="shared" si="36"/>
        <v>0</v>
      </c>
      <c r="G54" s="19">
        <f t="shared" si="36"/>
        <v>0</v>
      </c>
      <c r="H54" s="19">
        <f t="shared" si="36"/>
        <v>0</v>
      </c>
      <c r="I54" s="19">
        <f t="shared" si="36"/>
        <v>0</v>
      </c>
      <c r="J54" s="19">
        <f t="shared" si="36"/>
        <v>0</v>
      </c>
      <c r="K54" s="19">
        <f t="shared" si="36"/>
        <v>0</v>
      </c>
      <c r="L54" s="19">
        <f t="shared" si="36"/>
        <v>0</v>
      </c>
      <c r="M54" s="19">
        <f t="shared" si="36"/>
        <v>0</v>
      </c>
      <c r="N54" s="19">
        <f t="shared" si="36"/>
        <v>0</v>
      </c>
      <c r="O54" s="19">
        <f t="shared" si="36"/>
        <v>0</v>
      </c>
      <c r="P54" s="19">
        <f t="shared" si="36"/>
        <v>0</v>
      </c>
      <c r="Q54" s="19">
        <f t="shared" si="36"/>
        <v>0</v>
      </c>
      <c r="R54" s="19">
        <f t="shared" si="36"/>
        <v>0</v>
      </c>
      <c r="S54" s="19">
        <f t="shared" si="36"/>
        <v>0</v>
      </c>
      <c r="T54" s="19">
        <f t="shared" si="36"/>
        <v>0</v>
      </c>
      <c r="U54" s="19">
        <f t="shared" si="36"/>
        <v>0</v>
      </c>
      <c r="V54" s="19">
        <f t="shared" si="36"/>
        <v>0</v>
      </c>
      <c r="W54" s="19">
        <f t="shared" si="36"/>
        <v>0</v>
      </c>
      <c r="X54" s="19">
        <f t="shared" si="36"/>
        <v>0</v>
      </c>
      <c r="Y54" s="19">
        <f t="shared" si="36"/>
        <v>0</v>
      </c>
      <c r="Z54" s="19">
        <f t="shared" si="36"/>
        <v>0</v>
      </c>
      <c r="AA54" s="19">
        <f t="shared" si="36"/>
        <v>15</v>
      </c>
      <c r="AB54" s="19">
        <f t="shared" si="36"/>
        <v>15</v>
      </c>
      <c r="AC54" s="19">
        <f t="shared" si="36"/>
        <v>15</v>
      </c>
      <c r="AD54" s="19">
        <f t="shared" si="36"/>
        <v>15</v>
      </c>
      <c r="AE54" s="19">
        <f t="shared" si="36"/>
        <v>15</v>
      </c>
      <c r="AF54" s="19">
        <f t="shared" si="36"/>
        <v>15</v>
      </c>
      <c r="AG54" s="19">
        <f t="shared" si="36"/>
        <v>15</v>
      </c>
      <c r="AH54" s="19">
        <f t="shared" si="36"/>
        <v>15</v>
      </c>
      <c r="AI54" s="19">
        <f t="shared" si="35"/>
        <v>15</v>
      </c>
      <c r="AJ54" s="19">
        <f t="shared" si="35"/>
        <v>15</v>
      </c>
      <c r="AK54" s="19">
        <f t="shared" si="35"/>
        <v>15</v>
      </c>
      <c r="AL54" s="19">
        <f t="shared" si="35"/>
        <v>15</v>
      </c>
      <c r="AM54" s="19">
        <f t="shared" si="35"/>
        <v>15</v>
      </c>
      <c r="AN54" s="19">
        <f t="shared" si="35"/>
        <v>15</v>
      </c>
      <c r="AO54" s="19">
        <f t="shared" si="35"/>
        <v>15</v>
      </c>
      <c r="AP54" s="19">
        <f t="shared" si="35"/>
        <v>15</v>
      </c>
      <c r="AQ54" s="19">
        <f t="shared" si="35"/>
        <v>15</v>
      </c>
      <c r="AR54" s="19">
        <f t="shared" si="35"/>
        <v>15</v>
      </c>
      <c r="AS54" s="19">
        <f t="shared" si="35"/>
        <v>15</v>
      </c>
      <c r="AT54" s="19">
        <f t="shared" si="35"/>
        <v>15</v>
      </c>
      <c r="AU54" s="19">
        <f t="shared" si="35"/>
        <v>15</v>
      </c>
      <c r="AV54" s="19">
        <f t="shared" si="35"/>
        <v>15</v>
      </c>
      <c r="AW54" s="19">
        <f t="shared" si="35"/>
        <v>15</v>
      </c>
      <c r="AX54" s="19">
        <f t="shared" si="35"/>
        <v>15</v>
      </c>
      <c r="AY54" s="19">
        <f t="shared" si="35"/>
        <v>15</v>
      </c>
      <c r="AZ54" s="19">
        <f t="shared" si="34"/>
        <v>15</v>
      </c>
      <c r="BA54" s="19">
        <f t="shared" si="35"/>
        <v>15</v>
      </c>
      <c r="BB54" s="19">
        <f t="shared" si="35"/>
        <v>15</v>
      </c>
      <c r="BC54" s="19">
        <f t="shared" si="35"/>
        <v>15</v>
      </c>
      <c r="BD54" s="19">
        <f t="shared" si="35"/>
        <v>15</v>
      </c>
      <c r="BE54" s="19">
        <f t="shared" si="35"/>
        <v>15</v>
      </c>
      <c r="BF54" s="19">
        <f t="shared" si="35"/>
        <v>15</v>
      </c>
      <c r="BG54" s="19">
        <f t="shared" si="35"/>
        <v>15</v>
      </c>
      <c r="BH54" s="19">
        <f t="shared" si="35"/>
        <v>15</v>
      </c>
      <c r="BI54" s="19">
        <f t="shared" si="35"/>
        <v>15</v>
      </c>
    </row>
    <row r="55" spans="1:61" ht="16" x14ac:dyDescent="0.2">
      <c r="A55" s="15" t="s">
        <v>39</v>
      </c>
      <c r="B55" s="19">
        <v>0</v>
      </c>
      <c r="C55" s="19">
        <f t="shared" si="36"/>
        <v>0</v>
      </c>
      <c r="D55" s="19">
        <f t="shared" si="36"/>
        <v>0</v>
      </c>
      <c r="E55" s="19">
        <f t="shared" si="36"/>
        <v>0</v>
      </c>
      <c r="F55" s="19">
        <f t="shared" si="36"/>
        <v>0</v>
      </c>
      <c r="G55" s="19">
        <f t="shared" si="36"/>
        <v>0</v>
      </c>
      <c r="H55" s="19">
        <f t="shared" si="36"/>
        <v>0</v>
      </c>
      <c r="I55" s="19">
        <f t="shared" si="36"/>
        <v>0</v>
      </c>
      <c r="J55" s="19">
        <f t="shared" si="36"/>
        <v>0</v>
      </c>
      <c r="K55" s="19">
        <f t="shared" si="36"/>
        <v>0</v>
      </c>
      <c r="L55" s="19">
        <f t="shared" si="36"/>
        <v>0</v>
      </c>
      <c r="M55" s="19">
        <f t="shared" si="36"/>
        <v>0</v>
      </c>
      <c r="N55" s="19">
        <f t="shared" si="36"/>
        <v>0</v>
      </c>
      <c r="O55" s="19">
        <f t="shared" si="36"/>
        <v>0</v>
      </c>
      <c r="P55" s="19">
        <f t="shared" si="36"/>
        <v>0</v>
      </c>
      <c r="Q55" s="19">
        <f t="shared" si="36"/>
        <v>0</v>
      </c>
      <c r="R55" s="19">
        <f t="shared" si="36"/>
        <v>0</v>
      </c>
      <c r="S55" s="19">
        <f t="shared" si="36"/>
        <v>0</v>
      </c>
      <c r="T55" s="19">
        <f t="shared" si="36"/>
        <v>0</v>
      </c>
      <c r="U55" s="19">
        <f t="shared" si="36"/>
        <v>0</v>
      </c>
      <c r="V55" s="19">
        <f t="shared" si="36"/>
        <v>0</v>
      </c>
      <c r="W55" s="19">
        <f t="shared" si="36"/>
        <v>0</v>
      </c>
      <c r="X55" s="19">
        <f t="shared" si="36"/>
        <v>0</v>
      </c>
      <c r="Y55" s="19">
        <f t="shared" si="36"/>
        <v>0</v>
      </c>
      <c r="Z55" s="19">
        <f t="shared" si="36"/>
        <v>0</v>
      </c>
      <c r="AA55" s="19">
        <f t="shared" si="36"/>
        <v>0</v>
      </c>
      <c r="AB55" s="19">
        <f t="shared" si="36"/>
        <v>0</v>
      </c>
      <c r="AC55" s="19">
        <f t="shared" si="36"/>
        <v>0</v>
      </c>
      <c r="AD55" s="19">
        <f t="shared" si="36"/>
        <v>15</v>
      </c>
      <c r="AE55" s="19">
        <f t="shared" si="36"/>
        <v>15</v>
      </c>
      <c r="AF55" s="19">
        <f t="shared" si="36"/>
        <v>15</v>
      </c>
      <c r="AG55" s="19">
        <f t="shared" si="36"/>
        <v>15</v>
      </c>
      <c r="AH55" s="19">
        <f t="shared" si="36"/>
        <v>15</v>
      </c>
      <c r="AI55" s="19">
        <f t="shared" si="35"/>
        <v>15</v>
      </c>
      <c r="AJ55" s="19">
        <f t="shared" si="35"/>
        <v>15</v>
      </c>
      <c r="AK55" s="19">
        <f t="shared" si="35"/>
        <v>15</v>
      </c>
      <c r="AL55" s="19">
        <f t="shared" si="35"/>
        <v>15</v>
      </c>
      <c r="AM55" s="19">
        <f t="shared" si="35"/>
        <v>15</v>
      </c>
      <c r="AN55" s="19">
        <f t="shared" si="35"/>
        <v>15</v>
      </c>
      <c r="AO55" s="19">
        <f t="shared" si="35"/>
        <v>15</v>
      </c>
      <c r="AP55" s="19">
        <f t="shared" si="35"/>
        <v>15</v>
      </c>
      <c r="AQ55" s="19">
        <f t="shared" si="35"/>
        <v>15</v>
      </c>
      <c r="AR55" s="19">
        <f t="shared" si="35"/>
        <v>15</v>
      </c>
      <c r="AS55" s="19">
        <f t="shared" si="35"/>
        <v>15</v>
      </c>
      <c r="AT55" s="19">
        <f t="shared" si="35"/>
        <v>15</v>
      </c>
      <c r="AU55" s="19">
        <f t="shared" si="35"/>
        <v>15</v>
      </c>
      <c r="AV55" s="19">
        <f t="shared" si="35"/>
        <v>15</v>
      </c>
      <c r="AW55" s="19">
        <f t="shared" si="35"/>
        <v>15</v>
      </c>
      <c r="AX55" s="19">
        <f t="shared" si="35"/>
        <v>15</v>
      </c>
      <c r="AY55" s="19">
        <f t="shared" si="35"/>
        <v>15</v>
      </c>
      <c r="AZ55" s="19">
        <f t="shared" si="34"/>
        <v>15</v>
      </c>
      <c r="BA55" s="19">
        <f t="shared" si="35"/>
        <v>15</v>
      </c>
      <c r="BB55" s="19">
        <f t="shared" si="35"/>
        <v>15</v>
      </c>
      <c r="BC55" s="19">
        <f t="shared" si="35"/>
        <v>15</v>
      </c>
      <c r="BD55" s="19">
        <f t="shared" si="35"/>
        <v>15</v>
      </c>
      <c r="BE55" s="19">
        <f t="shared" si="35"/>
        <v>15</v>
      </c>
      <c r="BF55" s="19">
        <f t="shared" si="35"/>
        <v>15</v>
      </c>
      <c r="BG55" s="19">
        <f t="shared" si="35"/>
        <v>15</v>
      </c>
      <c r="BH55" s="19">
        <f t="shared" si="35"/>
        <v>15</v>
      </c>
      <c r="BI55" s="19">
        <f t="shared" si="35"/>
        <v>15</v>
      </c>
    </row>
    <row r="56" spans="1:61" ht="16" x14ac:dyDescent="0.2">
      <c r="A56" s="15" t="s">
        <v>24</v>
      </c>
      <c r="B56" s="19">
        <v>0</v>
      </c>
      <c r="C56" s="19">
        <f t="shared" si="36"/>
        <v>0</v>
      </c>
      <c r="D56" s="19">
        <f t="shared" si="36"/>
        <v>0</v>
      </c>
      <c r="E56" s="19">
        <f t="shared" si="36"/>
        <v>0</v>
      </c>
      <c r="F56" s="19">
        <f t="shared" si="36"/>
        <v>0</v>
      </c>
      <c r="G56" s="19">
        <f t="shared" si="36"/>
        <v>0</v>
      </c>
      <c r="H56" s="19">
        <f t="shared" si="36"/>
        <v>0</v>
      </c>
      <c r="I56" s="19">
        <f t="shared" si="36"/>
        <v>0</v>
      </c>
      <c r="J56" s="19">
        <f t="shared" si="36"/>
        <v>0</v>
      </c>
      <c r="K56" s="19">
        <f t="shared" si="36"/>
        <v>0</v>
      </c>
      <c r="L56" s="19">
        <f t="shared" si="36"/>
        <v>0</v>
      </c>
      <c r="M56" s="19">
        <f t="shared" si="36"/>
        <v>0</v>
      </c>
      <c r="N56" s="19">
        <f t="shared" si="36"/>
        <v>0</v>
      </c>
      <c r="O56" s="19">
        <f t="shared" si="36"/>
        <v>0</v>
      </c>
      <c r="P56" s="19">
        <f t="shared" si="36"/>
        <v>0</v>
      </c>
      <c r="Q56" s="19">
        <f t="shared" si="36"/>
        <v>0</v>
      </c>
      <c r="R56" s="19">
        <f t="shared" si="36"/>
        <v>0</v>
      </c>
      <c r="S56" s="19">
        <f t="shared" si="36"/>
        <v>0</v>
      </c>
      <c r="T56" s="19">
        <f t="shared" si="36"/>
        <v>0</v>
      </c>
      <c r="U56" s="19">
        <f t="shared" si="36"/>
        <v>0</v>
      </c>
      <c r="V56" s="19">
        <f t="shared" si="36"/>
        <v>0</v>
      </c>
      <c r="W56" s="19">
        <f t="shared" si="36"/>
        <v>0</v>
      </c>
      <c r="X56" s="19">
        <f t="shared" si="36"/>
        <v>0</v>
      </c>
      <c r="Y56" s="19">
        <f t="shared" si="36"/>
        <v>0</v>
      </c>
      <c r="Z56" s="19">
        <f t="shared" si="36"/>
        <v>0</v>
      </c>
      <c r="AA56" s="19">
        <f t="shared" si="36"/>
        <v>0</v>
      </c>
      <c r="AB56" s="19">
        <f t="shared" si="36"/>
        <v>0</v>
      </c>
      <c r="AC56" s="19">
        <f t="shared" si="36"/>
        <v>0</v>
      </c>
      <c r="AD56" s="19">
        <f t="shared" si="36"/>
        <v>0</v>
      </c>
      <c r="AE56" s="19">
        <f t="shared" si="36"/>
        <v>0</v>
      </c>
      <c r="AF56" s="19">
        <f t="shared" si="36"/>
        <v>0</v>
      </c>
      <c r="AG56" s="19">
        <f t="shared" si="36"/>
        <v>15</v>
      </c>
      <c r="AH56" s="19">
        <f t="shared" si="36"/>
        <v>15</v>
      </c>
      <c r="AI56" s="19">
        <f t="shared" si="35"/>
        <v>15</v>
      </c>
      <c r="AJ56" s="19">
        <f t="shared" si="35"/>
        <v>15</v>
      </c>
      <c r="AK56" s="19">
        <f t="shared" si="35"/>
        <v>15</v>
      </c>
      <c r="AL56" s="19">
        <f t="shared" si="35"/>
        <v>15</v>
      </c>
      <c r="AM56" s="19">
        <f t="shared" si="35"/>
        <v>15</v>
      </c>
      <c r="AN56" s="19">
        <f t="shared" si="35"/>
        <v>15</v>
      </c>
      <c r="AO56" s="19">
        <f t="shared" si="35"/>
        <v>15</v>
      </c>
      <c r="AP56" s="19">
        <f t="shared" si="35"/>
        <v>15</v>
      </c>
      <c r="AQ56" s="19">
        <f t="shared" si="35"/>
        <v>15</v>
      </c>
      <c r="AR56" s="19">
        <f t="shared" si="35"/>
        <v>15</v>
      </c>
      <c r="AS56" s="19">
        <f t="shared" si="35"/>
        <v>15</v>
      </c>
      <c r="AT56" s="19">
        <f t="shared" si="35"/>
        <v>15</v>
      </c>
      <c r="AU56" s="19">
        <f t="shared" si="35"/>
        <v>15</v>
      </c>
      <c r="AV56" s="19">
        <f t="shared" si="35"/>
        <v>15</v>
      </c>
      <c r="AW56" s="19">
        <f t="shared" si="35"/>
        <v>15</v>
      </c>
      <c r="AX56" s="19">
        <f t="shared" si="35"/>
        <v>15</v>
      </c>
      <c r="AY56" s="19">
        <f t="shared" si="35"/>
        <v>15</v>
      </c>
      <c r="AZ56" s="19">
        <f t="shared" si="34"/>
        <v>15</v>
      </c>
      <c r="BA56" s="19">
        <f t="shared" si="35"/>
        <v>15</v>
      </c>
      <c r="BB56" s="19">
        <f t="shared" si="35"/>
        <v>15</v>
      </c>
      <c r="BC56" s="19">
        <f t="shared" si="35"/>
        <v>15</v>
      </c>
      <c r="BD56" s="19">
        <f t="shared" si="35"/>
        <v>15</v>
      </c>
      <c r="BE56" s="19">
        <f t="shared" si="35"/>
        <v>15</v>
      </c>
      <c r="BF56" s="19">
        <f t="shared" si="35"/>
        <v>15</v>
      </c>
      <c r="BG56" s="19">
        <f t="shared" si="35"/>
        <v>15</v>
      </c>
      <c r="BH56" s="19">
        <f t="shared" si="35"/>
        <v>15</v>
      </c>
      <c r="BI56" s="19">
        <f t="shared" si="35"/>
        <v>15</v>
      </c>
    </row>
    <row r="57" spans="1:61" ht="16" x14ac:dyDescent="0.2">
      <c r="A57" s="15" t="s">
        <v>36</v>
      </c>
      <c r="B57" s="19">
        <v>0</v>
      </c>
      <c r="C57" s="19">
        <f t="shared" si="36"/>
        <v>0</v>
      </c>
      <c r="D57" s="19">
        <f t="shared" si="36"/>
        <v>0</v>
      </c>
      <c r="E57" s="19">
        <f t="shared" si="36"/>
        <v>0</v>
      </c>
      <c r="F57" s="19">
        <f t="shared" si="36"/>
        <v>0</v>
      </c>
      <c r="G57" s="19">
        <f t="shared" si="36"/>
        <v>0</v>
      </c>
      <c r="H57" s="19">
        <f t="shared" si="36"/>
        <v>0</v>
      </c>
      <c r="I57" s="19">
        <f t="shared" si="36"/>
        <v>0</v>
      </c>
      <c r="J57" s="19">
        <f t="shared" si="36"/>
        <v>0</v>
      </c>
      <c r="K57" s="19">
        <f t="shared" si="36"/>
        <v>0</v>
      </c>
      <c r="L57" s="19">
        <f t="shared" si="36"/>
        <v>0</v>
      </c>
      <c r="M57" s="19">
        <f t="shared" si="36"/>
        <v>0</v>
      </c>
      <c r="N57" s="19">
        <f t="shared" si="36"/>
        <v>0</v>
      </c>
      <c r="O57" s="19">
        <f t="shared" si="36"/>
        <v>0</v>
      </c>
      <c r="P57" s="19">
        <f t="shared" si="36"/>
        <v>0</v>
      </c>
      <c r="Q57" s="19">
        <f t="shared" si="36"/>
        <v>0</v>
      </c>
      <c r="R57" s="19">
        <f t="shared" si="36"/>
        <v>0</v>
      </c>
      <c r="S57" s="19">
        <f t="shared" si="36"/>
        <v>0</v>
      </c>
      <c r="T57" s="19">
        <f t="shared" si="36"/>
        <v>0</v>
      </c>
      <c r="U57" s="19">
        <f t="shared" si="36"/>
        <v>0</v>
      </c>
      <c r="V57" s="19">
        <f t="shared" si="36"/>
        <v>0</v>
      </c>
      <c r="W57" s="19">
        <f t="shared" si="36"/>
        <v>0</v>
      </c>
      <c r="X57" s="19">
        <f t="shared" si="36"/>
        <v>0</v>
      </c>
      <c r="Y57" s="19">
        <f t="shared" si="36"/>
        <v>0</v>
      </c>
      <c r="Z57" s="19">
        <f t="shared" si="36"/>
        <v>0</v>
      </c>
      <c r="AA57" s="19">
        <f t="shared" si="36"/>
        <v>0</v>
      </c>
      <c r="AB57" s="19">
        <f t="shared" si="36"/>
        <v>0</v>
      </c>
      <c r="AC57" s="19">
        <f t="shared" si="36"/>
        <v>0</v>
      </c>
      <c r="AD57" s="19">
        <f t="shared" si="36"/>
        <v>0</v>
      </c>
      <c r="AE57" s="19">
        <f t="shared" si="36"/>
        <v>0</v>
      </c>
      <c r="AF57" s="19">
        <f t="shared" si="36"/>
        <v>0</v>
      </c>
      <c r="AG57" s="19">
        <f t="shared" si="36"/>
        <v>0</v>
      </c>
      <c r="AH57" s="19">
        <f t="shared" si="36"/>
        <v>0</v>
      </c>
      <c r="AI57" s="19">
        <f t="shared" si="35"/>
        <v>0</v>
      </c>
      <c r="AJ57" s="19">
        <f t="shared" si="35"/>
        <v>10</v>
      </c>
      <c r="AK57" s="19">
        <f t="shared" si="35"/>
        <v>10</v>
      </c>
      <c r="AL57" s="19">
        <f t="shared" si="35"/>
        <v>10</v>
      </c>
      <c r="AM57" s="19">
        <f t="shared" si="35"/>
        <v>10</v>
      </c>
      <c r="AN57" s="19">
        <f t="shared" si="35"/>
        <v>10</v>
      </c>
      <c r="AO57" s="19">
        <f t="shared" si="35"/>
        <v>10</v>
      </c>
      <c r="AP57" s="19">
        <f t="shared" si="35"/>
        <v>10</v>
      </c>
      <c r="AQ57" s="19">
        <f t="shared" si="35"/>
        <v>10</v>
      </c>
      <c r="AR57" s="19">
        <f t="shared" si="35"/>
        <v>10</v>
      </c>
      <c r="AS57" s="19">
        <f t="shared" si="35"/>
        <v>10</v>
      </c>
      <c r="AT57" s="19">
        <f t="shared" si="35"/>
        <v>10</v>
      </c>
      <c r="AU57" s="19">
        <f t="shared" si="35"/>
        <v>10</v>
      </c>
      <c r="AV57" s="19">
        <f t="shared" si="35"/>
        <v>10</v>
      </c>
      <c r="AW57" s="19">
        <f t="shared" si="35"/>
        <v>10</v>
      </c>
      <c r="AX57" s="19">
        <f t="shared" si="35"/>
        <v>10</v>
      </c>
      <c r="AY57" s="19">
        <f t="shared" si="35"/>
        <v>10</v>
      </c>
      <c r="AZ57" s="19">
        <f t="shared" si="34"/>
        <v>10</v>
      </c>
      <c r="BA57" s="19">
        <f t="shared" si="35"/>
        <v>10</v>
      </c>
      <c r="BB57" s="19">
        <f t="shared" si="35"/>
        <v>10</v>
      </c>
      <c r="BC57" s="19">
        <f t="shared" si="35"/>
        <v>10</v>
      </c>
      <c r="BD57" s="19">
        <f t="shared" si="35"/>
        <v>10</v>
      </c>
      <c r="BE57" s="19">
        <f t="shared" si="35"/>
        <v>10</v>
      </c>
      <c r="BF57" s="19">
        <f t="shared" si="35"/>
        <v>10</v>
      </c>
      <c r="BG57" s="19">
        <f t="shared" si="35"/>
        <v>10</v>
      </c>
      <c r="BH57" s="19">
        <f t="shared" si="35"/>
        <v>10</v>
      </c>
      <c r="BI57" s="19">
        <f t="shared" si="35"/>
        <v>10</v>
      </c>
    </row>
    <row r="58" spans="1:61" ht="16" x14ac:dyDescent="0.2">
      <c r="A58" s="15" t="s">
        <v>40</v>
      </c>
      <c r="B58" s="19">
        <v>0</v>
      </c>
      <c r="C58" s="19">
        <f t="shared" si="36"/>
        <v>0</v>
      </c>
      <c r="D58" s="19">
        <f t="shared" si="36"/>
        <v>0</v>
      </c>
      <c r="E58" s="19">
        <f t="shared" si="36"/>
        <v>0</v>
      </c>
      <c r="F58" s="19">
        <f t="shared" si="36"/>
        <v>0</v>
      </c>
      <c r="G58" s="19">
        <f t="shared" si="36"/>
        <v>0</v>
      </c>
      <c r="H58" s="19">
        <f t="shared" si="36"/>
        <v>0</v>
      </c>
      <c r="I58" s="19">
        <f t="shared" si="36"/>
        <v>0</v>
      </c>
      <c r="J58" s="19">
        <f t="shared" si="36"/>
        <v>0</v>
      </c>
      <c r="K58" s="19">
        <f t="shared" si="36"/>
        <v>0</v>
      </c>
      <c r="L58" s="19">
        <f t="shared" si="36"/>
        <v>0</v>
      </c>
      <c r="M58" s="19">
        <f t="shared" si="36"/>
        <v>0</v>
      </c>
      <c r="N58" s="19">
        <f t="shared" si="36"/>
        <v>0</v>
      </c>
      <c r="O58" s="19">
        <f t="shared" si="36"/>
        <v>0</v>
      </c>
      <c r="P58" s="19">
        <f t="shared" si="36"/>
        <v>0</v>
      </c>
      <c r="Q58" s="19">
        <f t="shared" si="36"/>
        <v>0</v>
      </c>
      <c r="R58" s="19">
        <f t="shared" si="36"/>
        <v>0</v>
      </c>
      <c r="S58" s="19">
        <f t="shared" si="36"/>
        <v>0</v>
      </c>
      <c r="T58" s="19">
        <f t="shared" si="36"/>
        <v>0</v>
      </c>
      <c r="U58" s="19">
        <f t="shared" si="36"/>
        <v>0</v>
      </c>
      <c r="V58" s="19">
        <f t="shared" si="36"/>
        <v>0</v>
      </c>
      <c r="W58" s="19">
        <f t="shared" si="36"/>
        <v>0</v>
      </c>
      <c r="X58" s="19">
        <f t="shared" si="36"/>
        <v>0</v>
      </c>
      <c r="Y58" s="19">
        <f t="shared" si="36"/>
        <v>0</v>
      </c>
      <c r="Z58" s="19">
        <f t="shared" si="36"/>
        <v>0</v>
      </c>
      <c r="AA58" s="19">
        <f t="shared" si="36"/>
        <v>0</v>
      </c>
      <c r="AB58" s="19">
        <f t="shared" si="36"/>
        <v>0</v>
      </c>
      <c r="AC58" s="19">
        <f t="shared" si="36"/>
        <v>0</v>
      </c>
      <c r="AD58" s="19">
        <f t="shared" si="36"/>
        <v>0</v>
      </c>
      <c r="AE58" s="19">
        <f t="shared" si="36"/>
        <v>0</v>
      </c>
      <c r="AF58" s="19">
        <f t="shared" si="36"/>
        <v>0</v>
      </c>
      <c r="AG58" s="19">
        <f t="shared" si="36"/>
        <v>0</v>
      </c>
      <c r="AH58" s="19">
        <f t="shared" si="36"/>
        <v>0</v>
      </c>
      <c r="AI58" s="19">
        <f t="shared" si="35"/>
        <v>0</v>
      </c>
      <c r="AJ58" s="19">
        <f t="shared" si="35"/>
        <v>0</v>
      </c>
      <c r="AK58" s="19">
        <f t="shared" si="35"/>
        <v>0</v>
      </c>
      <c r="AL58" s="19">
        <f t="shared" si="35"/>
        <v>0</v>
      </c>
      <c r="AM58" s="19">
        <f t="shared" si="35"/>
        <v>15</v>
      </c>
      <c r="AN58" s="19">
        <f t="shared" si="35"/>
        <v>15</v>
      </c>
      <c r="AO58" s="19">
        <f t="shared" si="35"/>
        <v>15</v>
      </c>
      <c r="AP58" s="19">
        <f t="shared" si="35"/>
        <v>15</v>
      </c>
      <c r="AQ58" s="19">
        <f t="shared" si="35"/>
        <v>15</v>
      </c>
      <c r="AR58" s="19">
        <f t="shared" si="35"/>
        <v>15</v>
      </c>
      <c r="AS58" s="19">
        <f t="shared" si="35"/>
        <v>15</v>
      </c>
      <c r="AT58" s="19">
        <f t="shared" si="35"/>
        <v>15</v>
      </c>
      <c r="AU58" s="19">
        <f t="shared" si="35"/>
        <v>15</v>
      </c>
      <c r="AV58" s="19">
        <f t="shared" si="35"/>
        <v>15</v>
      </c>
      <c r="AW58" s="19">
        <f t="shared" si="35"/>
        <v>15</v>
      </c>
      <c r="AX58" s="19">
        <f t="shared" si="35"/>
        <v>15</v>
      </c>
      <c r="AY58" s="19">
        <f t="shared" si="35"/>
        <v>15</v>
      </c>
      <c r="AZ58" s="19">
        <f t="shared" si="34"/>
        <v>15</v>
      </c>
      <c r="BA58" s="19">
        <f t="shared" si="35"/>
        <v>15</v>
      </c>
      <c r="BB58" s="19">
        <f t="shared" si="35"/>
        <v>15</v>
      </c>
      <c r="BC58" s="19">
        <f t="shared" si="35"/>
        <v>15</v>
      </c>
      <c r="BD58" s="19">
        <f t="shared" si="35"/>
        <v>15</v>
      </c>
      <c r="BE58" s="19">
        <f t="shared" si="35"/>
        <v>15</v>
      </c>
      <c r="BF58" s="19">
        <f t="shared" si="35"/>
        <v>15</v>
      </c>
      <c r="BG58" s="19">
        <f t="shared" si="35"/>
        <v>15</v>
      </c>
      <c r="BH58" s="19">
        <f t="shared" si="35"/>
        <v>15</v>
      </c>
      <c r="BI58" s="19">
        <f t="shared" si="35"/>
        <v>15</v>
      </c>
    </row>
    <row r="59" spans="1:61" s="3" customFormat="1" ht="16" x14ac:dyDescent="0.2">
      <c r="A59" s="15" t="s">
        <v>37</v>
      </c>
      <c r="B59" s="19">
        <v>0</v>
      </c>
      <c r="C59" s="19">
        <f t="shared" si="36"/>
        <v>0</v>
      </c>
      <c r="D59" s="19">
        <f t="shared" si="36"/>
        <v>0</v>
      </c>
      <c r="E59" s="19">
        <f t="shared" si="36"/>
        <v>0</v>
      </c>
      <c r="F59" s="19">
        <f t="shared" si="36"/>
        <v>0</v>
      </c>
      <c r="G59" s="19">
        <f t="shared" si="36"/>
        <v>0</v>
      </c>
      <c r="H59" s="19">
        <f t="shared" si="36"/>
        <v>0</v>
      </c>
      <c r="I59" s="19">
        <f t="shared" si="36"/>
        <v>0</v>
      </c>
      <c r="J59" s="19">
        <f t="shared" si="36"/>
        <v>0</v>
      </c>
      <c r="K59" s="19">
        <f t="shared" si="36"/>
        <v>0</v>
      </c>
      <c r="L59" s="19">
        <f t="shared" si="36"/>
        <v>0</v>
      </c>
      <c r="M59" s="19">
        <f t="shared" si="36"/>
        <v>0</v>
      </c>
      <c r="N59" s="19">
        <f t="shared" si="36"/>
        <v>0</v>
      </c>
      <c r="O59" s="19">
        <f t="shared" si="36"/>
        <v>0</v>
      </c>
      <c r="P59" s="19">
        <f t="shared" si="36"/>
        <v>0</v>
      </c>
      <c r="Q59" s="19">
        <f t="shared" si="36"/>
        <v>0</v>
      </c>
      <c r="R59" s="19">
        <f t="shared" si="36"/>
        <v>0</v>
      </c>
      <c r="S59" s="19">
        <f t="shared" si="36"/>
        <v>0</v>
      </c>
      <c r="T59" s="19">
        <f t="shared" si="36"/>
        <v>0</v>
      </c>
      <c r="U59" s="19">
        <f t="shared" si="36"/>
        <v>0</v>
      </c>
      <c r="V59" s="19">
        <f t="shared" si="36"/>
        <v>0</v>
      </c>
      <c r="W59" s="19">
        <f t="shared" si="36"/>
        <v>0</v>
      </c>
      <c r="X59" s="19">
        <f t="shared" si="36"/>
        <v>0</v>
      </c>
      <c r="Y59" s="19">
        <f t="shared" si="36"/>
        <v>0</v>
      </c>
      <c r="Z59" s="19">
        <f t="shared" si="36"/>
        <v>0</v>
      </c>
      <c r="AA59" s="19">
        <f t="shared" si="36"/>
        <v>0</v>
      </c>
      <c r="AB59" s="19">
        <f t="shared" si="36"/>
        <v>0</v>
      </c>
      <c r="AC59" s="19">
        <f t="shared" si="36"/>
        <v>0</v>
      </c>
      <c r="AD59" s="19">
        <f t="shared" si="36"/>
        <v>0</v>
      </c>
      <c r="AE59" s="19">
        <f t="shared" si="36"/>
        <v>0</v>
      </c>
      <c r="AF59" s="19">
        <f t="shared" si="36"/>
        <v>0</v>
      </c>
      <c r="AG59" s="19">
        <f t="shared" si="36"/>
        <v>0</v>
      </c>
      <c r="AH59" s="19">
        <f t="shared" si="36"/>
        <v>0</v>
      </c>
      <c r="AI59" s="19">
        <f t="shared" si="35"/>
        <v>0</v>
      </c>
      <c r="AJ59" s="19">
        <f t="shared" si="35"/>
        <v>0</v>
      </c>
      <c r="AK59" s="19">
        <f t="shared" si="35"/>
        <v>0</v>
      </c>
      <c r="AL59" s="19">
        <f t="shared" si="35"/>
        <v>0</v>
      </c>
      <c r="AM59" s="19">
        <f t="shared" si="35"/>
        <v>0</v>
      </c>
      <c r="AN59" s="19">
        <f t="shared" si="35"/>
        <v>0</v>
      </c>
      <c r="AO59" s="19">
        <f t="shared" si="35"/>
        <v>0</v>
      </c>
      <c r="AP59" s="19">
        <f t="shared" si="35"/>
        <v>15</v>
      </c>
      <c r="AQ59" s="19">
        <f t="shared" si="35"/>
        <v>15</v>
      </c>
      <c r="AR59" s="19">
        <f t="shared" si="35"/>
        <v>15</v>
      </c>
      <c r="AS59" s="19">
        <f t="shared" si="35"/>
        <v>15</v>
      </c>
      <c r="AT59" s="19">
        <f t="shared" si="35"/>
        <v>15</v>
      </c>
      <c r="AU59" s="19">
        <f t="shared" si="35"/>
        <v>15</v>
      </c>
      <c r="AV59" s="19">
        <f t="shared" si="35"/>
        <v>15</v>
      </c>
      <c r="AW59" s="19">
        <f t="shared" si="35"/>
        <v>15</v>
      </c>
      <c r="AX59" s="19">
        <f t="shared" si="35"/>
        <v>15</v>
      </c>
      <c r="AY59" s="19">
        <f t="shared" si="35"/>
        <v>15</v>
      </c>
      <c r="AZ59" s="19">
        <f t="shared" si="34"/>
        <v>15</v>
      </c>
      <c r="BA59" s="19">
        <f t="shared" si="35"/>
        <v>15</v>
      </c>
      <c r="BB59" s="19">
        <f t="shared" si="35"/>
        <v>15</v>
      </c>
      <c r="BC59" s="19">
        <f t="shared" si="35"/>
        <v>15</v>
      </c>
      <c r="BD59" s="19">
        <f t="shared" si="35"/>
        <v>15</v>
      </c>
      <c r="BE59" s="19">
        <f t="shared" si="35"/>
        <v>15</v>
      </c>
      <c r="BF59" s="19">
        <f t="shared" si="35"/>
        <v>15</v>
      </c>
      <c r="BG59" s="19">
        <f t="shared" si="35"/>
        <v>15</v>
      </c>
      <c r="BH59" s="19">
        <f t="shared" si="35"/>
        <v>15</v>
      </c>
      <c r="BI59" s="19">
        <f t="shared" si="35"/>
        <v>15</v>
      </c>
    </row>
    <row r="60" spans="1:61" s="3" customFormat="1" ht="16" x14ac:dyDescent="0.2">
      <c r="A60" s="15" t="s">
        <v>27</v>
      </c>
      <c r="B60" s="19">
        <v>0</v>
      </c>
      <c r="C60" s="19">
        <f t="shared" si="36"/>
        <v>0</v>
      </c>
      <c r="D60" s="19">
        <f t="shared" si="36"/>
        <v>0</v>
      </c>
      <c r="E60" s="19">
        <f t="shared" si="36"/>
        <v>0</v>
      </c>
      <c r="F60" s="19">
        <f t="shared" si="36"/>
        <v>0</v>
      </c>
      <c r="G60" s="19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  <c r="N60" s="19">
        <f t="shared" si="36"/>
        <v>0</v>
      </c>
      <c r="O60" s="19">
        <f t="shared" si="36"/>
        <v>0</v>
      </c>
      <c r="P60" s="19">
        <f t="shared" si="36"/>
        <v>0</v>
      </c>
      <c r="Q60" s="19">
        <f t="shared" si="36"/>
        <v>0</v>
      </c>
      <c r="R60" s="19">
        <f t="shared" si="36"/>
        <v>0</v>
      </c>
      <c r="S60" s="19">
        <f t="shared" si="36"/>
        <v>0</v>
      </c>
      <c r="T60" s="19">
        <f t="shared" si="36"/>
        <v>0</v>
      </c>
      <c r="U60" s="19">
        <f t="shared" si="36"/>
        <v>0</v>
      </c>
      <c r="V60" s="19">
        <f t="shared" si="36"/>
        <v>0</v>
      </c>
      <c r="W60" s="19">
        <f t="shared" si="36"/>
        <v>0</v>
      </c>
      <c r="X60" s="19">
        <f t="shared" si="36"/>
        <v>0</v>
      </c>
      <c r="Y60" s="19">
        <f t="shared" si="36"/>
        <v>0</v>
      </c>
      <c r="Z60" s="19">
        <f t="shared" si="36"/>
        <v>0</v>
      </c>
      <c r="AA60" s="19">
        <f t="shared" si="36"/>
        <v>0</v>
      </c>
      <c r="AB60" s="19">
        <f t="shared" si="36"/>
        <v>0</v>
      </c>
      <c r="AC60" s="19">
        <f t="shared" si="36"/>
        <v>0</v>
      </c>
      <c r="AD60" s="19">
        <f t="shared" si="36"/>
        <v>0</v>
      </c>
      <c r="AE60" s="19">
        <f t="shared" si="36"/>
        <v>0</v>
      </c>
      <c r="AF60" s="19">
        <f t="shared" si="36"/>
        <v>0</v>
      </c>
      <c r="AG60" s="19">
        <f t="shared" si="36"/>
        <v>0</v>
      </c>
      <c r="AH60" s="19">
        <f>AG60+AH84-AH108</f>
        <v>0</v>
      </c>
      <c r="AI60" s="19">
        <f t="shared" si="35"/>
        <v>0</v>
      </c>
      <c r="AJ60" s="19">
        <f t="shared" si="35"/>
        <v>0</v>
      </c>
      <c r="AK60" s="19">
        <f t="shared" si="35"/>
        <v>0</v>
      </c>
      <c r="AL60" s="19">
        <f t="shared" si="35"/>
        <v>0</v>
      </c>
      <c r="AM60" s="19">
        <f t="shared" si="35"/>
        <v>0</v>
      </c>
      <c r="AN60" s="19">
        <f t="shared" si="35"/>
        <v>0</v>
      </c>
      <c r="AO60" s="19">
        <f t="shared" si="35"/>
        <v>0</v>
      </c>
      <c r="AP60" s="19">
        <f t="shared" si="35"/>
        <v>0</v>
      </c>
      <c r="AQ60" s="19">
        <f t="shared" si="35"/>
        <v>0</v>
      </c>
      <c r="AR60" s="19">
        <f t="shared" si="35"/>
        <v>0</v>
      </c>
      <c r="AS60" s="19">
        <f t="shared" si="35"/>
        <v>10</v>
      </c>
      <c r="AT60" s="19">
        <f t="shared" si="35"/>
        <v>10</v>
      </c>
      <c r="AU60" s="19">
        <f t="shared" si="35"/>
        <v>10</v>
      </c>
      <c r="AV60" s="19">
        <f t="shared" si="35"/>
        <v>10</v>
      </c>
      <c r="AW60" s="19">
        <f t="shared" si="35"/>
        <v>10</v>
      </c>
      <c r="AX60" s="19">
        <f t="shared" si="35"/>
        <v>10</v>
      </c>
      <c r="AY60" s="19">
        <f t="shared" si="35"/>
        <v>10</v>
      </c>
      <c r="AZ60" s="19">
        <f t="shared" si="34"/>
        <v>10</v>
      </c>
      <c r="BA60" s="19">
        <f t="shared" si="35"/>
        <v>10</v>
      </c>
      <c r="BB60" s="19">
        <f t="shared" si="35"/>
        <v>10</v>
      </c>
      <c r="BC60" s="19">
        <f t="shared" si="35"/>
        <v>10</v>
      </c>
      <c r="BD60" s="19">
        <f t="shared" si="35"/>
        <v>10</v>
      </c>
      <c r="BE60" s="19">
        <f t="shared" si="35"/>
        <v>10</v>
      </c>
      <c r="BF60" s="19">
        <f t="shared" si="35"/>
        <v>10</v>
      </c>
      <c r="BG60" s="19">
        <f t="shared" si="35"/>
        <v>10</v>
      </c>
      <c r="BH60" s="19">
        <f t="shared" si="35"/>
        <v>10</v>
      </c>
      <c r="BI60" s="19">
        <f t="shared" ref="BG60:BI64" si="37">BH60+BI84-BI108</f>
        <v>10</v>
      </c>
    </row>
    <row r="61" spans="1:61" s="3" customFormat="1" ht="16" x14ac:dyDescent="0.2">
      <c r="A61" s="15" t="s">
        <v>31</v>
      </c>
      <c r="B61" s="19">
        <v>0</v>
      </c>
      <c r="C61" s="19">
        <f t="shared" ref="C61:BF65" si="38">B61+C85-C109</f>
        <v>0</v>
      </c>
      <c r="D61" s="19">
        <f t="shared" si="38"/>
        <v>0</v>
      </c>
      <c r="E61" s="19">
        <f t="shared" si="38"/>
        <v>0</v>
      </c>
      <c r="F61" s="19">
        <f t="shared" si="38"/>
        <v>0</v>
      </c>
      <c r="G61" s="19">
        <f t="shared" si="38"/>
        <v>0</v>
      </c>
      <c r="H61" s="19">
        <f t="shared" si="38"/>
        <v>0</v>
      </c>
      <c r="I61" s="19">
        <f t="shared" si="38"/>
        <v>0</v>
      </c>
      <c r="J61" s="19">
        <f t="shared" si="38"/>
        <v>0</v>
      </c>
      <c r="K61" s="19">
        <f t="shared" si="38"/>
        <v>0</v>
      </c>
      <c r="L61" s="19">
        <f t="shared" si="38"/>
        <v>0</v>
      </c>
      <c r="M61" s="19">
        <f t="shared" si="38"/>
        <v>0</v>
      </c>
      <c r="N61" s="19">
        <f t="shared" si="38"/>
        <v>0</v>
      </c>
      <c r="O61" s="19">
        <f t="shared" si="38"/>
        <v>0</v>
      </c>
      <c r="P61" s="19">
        <f t="shared" si="38"/>
        <v>0</v>
      </c>
      <c r="Q61" s="19">
        <f t="shared" si="38"/>
        <v>0</v>
      </c>
      <c r="R61" s="19">
        <f t="shared" si="38"/>
        <v>0</v>
      </c>
      <c r="S61" s="19">
        <f t="shared" si="38"/>
        <v>0</v>
      </c>
      <c r="T61" s="19">
        <f t="shared" si="38"/>
        <v>0</v>
      </c>
      <c r="U61" s="19">
        <f t="shared" si="38"/>
        <v>0</v>
      </c>
      <c r="V61" s="19">
        <f t="shared" si="38"/>
        <v>0</v>
      </c>
      <c r="W61" s="19">
        <f t="shared" si="38"/>
        <v>0</v>
      </c>
      <c r="X61" s="19">
        <f t="shared" si="38"/>
        <v>0</v>
      </c>
      <c r="Y61" s="19">
        <f t="shared" si="38"/>
        <v>0</v>
      </c>
      <c r="Z61" s="19">
        <f t="shared" si="38"/>
        <v>0</v>
      </c>
      <c r="AA61" s="19">
        <f t="shared" si="38"/>
        <v>0</v>
      </c>
      <c r="AB61" s="19">
        <f t="shared" si="38"/>
        <v>0</v>
      </c>
      <c r="AC61" s="19">
        <f t="shared" si="38"/>
        <v>0</v>
      </c>
      <c r="AD61" s="19">
        <f t="shared" si="38"/>
        <v>0</v>
      </c>
      <c r="AE61" s="19">
        <f t="shared" si="38"/>
        <v>0</v>
      </c>
      <c r="AF61" s="19">
        <f t="shared" si="38"/>
        <v>0</v>
      </c>
      <c r="AG61" s="19">
        <f t="shared" si="38"/>
        <v>0</v>
      </c>
      <c r="AH61" s="19">
        <f t="shared" si="38"/>
        <v>0</v>
      </c>
      <c r="AI61" s="19">
        <f t="shared" si="38"/>
        <v>0</v>
      </c>
      <c r="AJ61" s="19">
        <f t="shared" si="38"/>
        <v>0</v>
      </c>
      <c r="AK61" s="19">
        <f t="shared" si="38"/>
        <v>0</v>
      </c>
      <c r="AL61" s="19">
        <f t="shared" si="38"/>
        <v>0</v>
      </c>
      <c r="AM61" s="19">
        <f t="shared" si="38"/>
        <v>0</v>
      </c>
      <c r="AN61" s="19">
        <f t="shared" si="38"/>
        <v>0</v>
      </c>
      <c r="AO61" s="19">
        <f t="shared" si="38"/>
        <v>0</v>
      </c>
      <c r="AP61" s="19">
        <f t="shared" si="38"/>
        <v>0</v>
      </c>
      <c r="AQ61" s="19">
        <f t="shared" si="38"/>
        <v>0</v>
      </c>
      <c r="AR61" s="19">
        <f t="shared" si="38"/>
        <v>0</v>
      </c>
      <c r="AS61" s="19">
        <f t="shared" si="38"/>
        <v>0</v>
      </c>
      <c r="AT61" s="19">
        <f t="shared" si="38"/>
        <v>0</v>
      </c>
      <c r="AU61" s="19">
        <f t="shared" si="38"/>
        <v>0</v>
      </c>
      <c r="AV61" s="19">
        <f t="shared" si="38"/>
        <v>10</v>
      </c>
      <c r="AW61" s="19">
        <f t="shared" si="38"/>
        <v>10</v>
      </c>
      <c r="AX61" s="19">
        <f t="shared" si="38"/>
        <v>10</v>
      </c>
      <c r="AY61" s="19">
        <f t="shared" si="38"/>
        <v>10</v>
      </c>
      <c r="AZ61" s="19">
        <f t="shared" si="34"/>
        <v>10</v>
      </c>
      <c r="BA61" s="19">
        <f t="shared" si="38"/>
        <v>10</v>
      </c>
      <c r="BB61" s="19">
        <f t="shared" si="38"/>
        <v>10</v>
      </c>
      <c r="BC61" s="19">
        <f t="shared" si="38"/>
        <v>10</v>
      </c>
      <c r="BD61" s="19">
        <f t="shared" si="38"/>
        <v>10</v>
      </c>
      <c r="BE61" s="19">
        <f t="shared" si="38"/>
        <v>10</v>
      </c>
      <c r="BF61" s="19">
        <f t="shared" si="38"/>
        <v>10</v>
      </c>
      <c r="BG61" s="19">
        <f t="shared" si="37"/>
        <v>10</v>
      </c>
      <c r="BH61" s="19">
        <f t="shared" si="37"/>
        <v>10</v>
      </c>
      <c r="BI61" s="19">
        <f t="shared" si="37"/>
        <v>10</v>
      </c>
    </row>
    <row r="62" spans="1:61" s="3" customFormat="1" ht="16" x14ac:dyDescent="0.2">
      <c r="A62" s="15" t="s">
        <v>25</v>
      </c>
      <c r="B62" s="19">
        <v>0</v>
      </c>
      <c r="C62" s="19">
        <f t="shared" si="38"/>
        <v>0</v>
      </c>
      <c r="D62" s="19">
        <f t="shared" si="38"/>
        <v>0</v>
      </c>
      <c r="E62" s="19">
        <f t="shared" si="38"/>
        <v>0</v>
      </c>
      <c r="F62" s="19">
        <f t="shared" si="38"/>
        <v>0</v>
      </c>
      <c r="G62" s="19">
        <f t="shared" si="38"/>
        <v>0</v>
      </c>
      <c r="H62" s="19">
        <f t="shared" si="38"/>
        <v>0</v>
      </c>
      <c r="I62" s="19">
        <f t="shared" si="38"/>
        <v>0</v>
      </c>
      <c r="J62" s="19">
        <f t="shared" si="38"/>
        <v>0</v>
      </c>
      <c r="K62" s="19">
        <f t="shared" si="38"/>
        <v>0</v>
      </c>
      <c r="L62" s="19">
        <f t="shared" si="38"/>
        <v>0</v>
      </c>
      <c r="M62" s="19">
        <f t="shared" si="38"/>
        <v>0</v>
      </c>
      <c r="N62" s="19">
        <f t="shared" si="38"/>
        <v>0</v>
      </c>
      <c r="O62" s="19">
        <f t="shared" si="38"/>
        <v>0</v>
      </c>
      <c r="P62" s="19">
        <f t="shared" si="38"/>
        <v>0</v>
      </c>
      <c r="Q62" s="19">
        <f t="shared" si="38"/>
        <v>0</v>
      </c>
      <c r="R62" s="19">
        <f t="shared" si="38"/>
        <v>0</v>
      </c>
      <c r="S62" s="19">
        <f t="shared" si="38"/>
        <v>0</v>
      </c>
      <c r="T62" s="19">
        <f t="shared" si="38"/>
        <v>0</v>
      </c>
      <c r="U62" s="19">
        <f t="shared" si="38"/>
        <v>0</v>
      </c>
      <c r="V62" s="19">
        <f t="shared" si="38"/>
        <v>0</v>
      </c>
      <c r="W62" s="19">
        <f t="shared" si="38"/>
        <v>0</v>
      </c>
      <c r="X62" s="19">
        <f t="shared" si="38"/>
        <v>0</v>
      </c>
      <c r="Y62" s="19">
        <f t="shared" si="38"/>
        <v>0</v>
      </c>
      <c r="Z62" s="19">
        <f t="shared" si="38"/>
        <v>0</v>
      </c>
      <c r="AA62" s="19">
        <f t="shared" si="38"/>
        <v>0</v>
      </c>
      <c r="AB62" s="19">
        <f t="shared" si="38"/>
        <v>0</v>
      </c>
      <c r="AC62" s="19">
        <f t="shared" si="38"/>
        <v>0</v>
      </c>
      <c r="AD62" s="19">
        <f t="shared" si="38"/>
        <v>0</v>
      </c>
      <c r="AE62" s="19">
        <f t="shared" si="38"/>
        <v>0</v>
      </c>
      <c r="AF62" s="19">
        <f t="shared" si="38"/>
        <v>0</v>
      </c>
      <c r="AG62" s="19">
        <f t="shared" si="38"/>
        <v>0</v>
      </c>
      <c r="AH62" s="19">
        <f t="shared" si="38"/>
        <v>0</v>
      </c>
      <c r="AI62" s="19">
        <f t="shared" si="38"/>
        <v>0</v>
      </c>
      <c r="AJ62" s="19">
        <f t="shared" si="38"/>
        <v>0</v>
      </c>
      <c r="AK62" s="19">
        <f t="shared" si="38"/>
        <v>0</v>
      </c>
      <c r="AL62" s="19">
        <f t="shared" si="38"/>
        <v>0</v>
      </c>
      <c r="AM62" s="19">
        <f t="shared" si="38"/>
        <v>0</v>
      </c>
      <c r="AN62" s="19">
        <f t="shared" si="38"/>
        <v>0</v>
      </c>
      <c r="AO62" s="19">
        <f t="shared" si="38"/>
        <v>0</v>
      </c>
      <c r="AP62" s="19">
        <f t="shared" si="38"/>
        <v>0</v>
      </c>
      <c r="AQ62" s="19">
        <f t="shared" si="38"/>
        <v>0</v>
      </c>
      <c r="AR62" s="19">
        <f t="shared" si="38"/>
        <v>0</v>
      </c>
      <c r="AS62" s="19">
        <f t="shared" si="38"/>
        <v>0</v>
      </c>
      <c r="AT62" s="19">
        <f t="shared" si="38"/>
        <v>0</v>
      </c>
      <c r="AU62" s="19">
        <f t="shared" si="38"/>
        <v>0</v>
      </c>
      <c r="AV62" s="19">
        <f t="shared" si="38"/>
        <v>0</v>
      </c>
      <c r="AW62" s="19">
        <f t="shared" si="38"/>
        <v>0</v>
      </c>
      <c r="AX62" s="19">
        <f t="shared" si="38"/>
        <v>0</v>
      </c>
      <c r="AY62" s="19">
        <f t="shared" si="38"/>
        <v>10</v>
      </c>
      <c r="AZ62" s="19">
        <f t="shared" si="34"/>
        <v>10</v>
      </c>
      <c r="BA62" s="19">
        <f t="shared" si="38"/>
        <v>10</v>
      </c>
      <c r="BB62" s="19">
        <f t="shared" si="38"/>
        <v>10</v>
      </c>
      <c r="BC62" s="19">
        <f t="shared" si="38"/>
        <v>10</v>
      </c>
      <c r="BD62" s="19">
        <f t="shared" si="38"/>
        <v>10</v>
      </c>
      <c r="BE62" s="19">
        <f t="shared" si="38"/>
        <v>10</v>
      </c>
      <c r="BF62" s="19">
        <f t="shared" si="38"/>
        <v>10</v>
      </c>
      <c r="BG62" s="19">
        <f t="shared" si="37"/>
        <v>10</v>
      </c>
      <c r="BH62" s="19">
        <f t="shared" si="37"/>
        <v>10</v>
      </c>
      <c r="BI62" s="19">
        <f t="shared" si="37"/>
        <v>10</v>
      </c>
    </row>
    <row r="63" spans="1:61" s="3" customFormat="1" ht="16" x14ac:dyDescent="0.2">
      <c r="A63" s="15" t="s">
        <v>38</v>
      </c>
      <c r="B63" s="19">
        <v>0</v>
      </c>
      <c r="C63" s="19">
        <f t="shared" si="38"/>
        <v>0</v>
      </c>
      <c r="D63" s="19">
        <f t="shared" si="38"/>
        <v>0</v>
      </c>
      <c r="E63" s="19">
        <f t="shared" si="38"/>
        <v>0</v>
      </c>
      <c r="F63" s="19">
        <f t="shared" si="38"/>
        <v>0</v>
      </c>
      <c r="G63" s="19">
        <f t="shared" si="38"/>
        <v>0</v>
      </c>
      <c r="H63" s="19">
        <f t="shared" si="38"/>
        <v>0</v>
      </c>
      <c r="I63" s="19">
        <f t="shared" si="38"/>
        <v>0</v>
      </c>
      <c r="J63" s="19">
        <f t="shared" si="38"/>
        <v>0</v>
      </c>
      <c r="K63" s="19">
        <f t="shared" si="38"/>
        <v>0</v>
      </c>
      <c r="L63" s="19">
        <f t="shared" si="38"/>
        <v>0</v>
      </c>
      <c r="M63" s="19">
        <f t="shared" si="38"/>
        <v>0</v>
      </c>
      <c r="N63" s="19">
        <f t="shared" si="38"/>
        <v>0</v>
      </c>
      <c r="O63" s="19">
        <f t="shared" si="38"/>
        <v>0</v>
      </c>
      <c r="P63" s="19">
        <f t="shared" si="38"/>
        <v>0</v>
      </c>
      <c r="Q63" s="19">
        <f t="shared" si="38"/>
        <v>0</v>
      </c>
      <c r="R63" s="19">
        <f t="shared" si="38"/>
        <v>0</v>
      </c>
      <c r="S63" s="19">
        <f t="shared" si="38"/>
        <v>0</v>
      </c>
      <c r="T63" s="19">
        <f t="shared" si="38"/>
        <v>0</v>
      </c>
      <c r="U63" s="19">
        <f t="shared" si="38"/>
        <v>0</v>
      </c>
      <c r="V63" s="19">
        <f t="shared" si="38"/>
        <v>0</v>
      </c>
      <c r="W63" s="19">
        <f t="shared" si="38"/>
        <v>0</v>
      </c>
      <c r="X63" s="19">
        <f t="shared" si="38"/>
        <v>0</v>
      </c>
      <c r="Y63" s="19">
        <f t="shared" si="38"/>
        <v>0</v>
      </c>
      <c r="Z63" s="19">
        <f t="shared" si="38"/>
        <v>0</v>
      </c>
      <c r="AA63" s="19">
        <f t="shared" si="38"/>
        <v>0</v>
      </c>
      <c r="AB63" s="19">
        <f t="shared" si="38"/>
        <v>0</v>
      </c>
      <c r="AC63" s="19">
        <f t="shared" si="38"/>
        <v>0</v>
      </c>
      <c r="AD63" s="19">
        <f t="shared" si="38"/>
        <v>0</v>
      </c>
      <c r="AE63" s="19">
        <f t="shared" si="38"/>
        <v>0</v>
      </c>
      <c r="AF63" s="19">
        <f t="shared" si="38"/>
        <v>0</v>
      </c>
      <c r="AG63" s="19">
        <f t="shared" si="38"/>
        <v>0</v>
      </c>
      <c r="AH63" s="19">
        <f t="shared" si="38"/>
        <v>0</v>
      </c>
      <c r="AI63" s="19">
        <f t="shared" si="38"/>
        <v>0</v>
      </c>
      <c r="AJ63" s="19">
        <f t="shared" si="38"/>
        <v>0</v>
      </c>
      <c r="AK63" s="19">
        <f t="shared" si="38"/>
        <v>0</v>
      </c>
      <c r="AL63" s="19">
        <f t="shared" si="38"/>
        <v>0</v>
      </c>
      <c r="AM63" s="19">
        <f t="shared" si="38"/>
        <v>0</v>
      </c>
      <c r="AN63" s="19">
        <f t="shared" si="38"/>
        <v>0</v>
      </c>
      <c r="AO63" s="19">
        <f t="shared" si="38"/>
        <v>0</v>
      </c>
      <c r="AP63" s="19">
        <f t="shared" si="38"/>
        <v>0</v>
      </c>
      <c r="AQ63" s="19">
        <f t="shared" si="38"/>
        <v>0</v>
      </c>
      <c r="AR63" s="19">
        <f t="shared" si="38"/>
        <v>0</v>
      </c>
      <c r="AS63" s="19">
        <f t="shared" si="38"/>
        <v>0</v>
      </c>
      <c r="AT63" s="19">
        <f t="shared" si="38"/>
        <v>0</v>
      </c>
      <c r="AU63" s="19">
        <f t="shared" si="38"/>
        <v>0</v>
      </c>
      <c r="AV63" s="19">
        <f t="shared" si="38"/>
        <v>0</v>
      </c>
      <c r="AW63" s="19">
        <f t="shared" si="38"/>
        <v>0</v>
      </c>
      <c r="AX63" s="19">
        <f t="shared" si="38"/>
        <v>0</v>
      </c>
      <c r="AY63" s="19">
        <f t="shared" si="38"/>
        <v>0</v>
      </c>
      <c r="AZ63" s="19">
        <f t="shared" si="34"/>
        <v>0</v>
      </c>
      <c r="BA63" s="19">
        <f t="shared" si="38"/>
        <v>0</v>
      </c>
      <c r="BB63" s="19">
        <f t="shared" si="38"/>
        <v>10</v>
      </c>
      <c r="BC63" s="19">
        <f t="shared" si="38"/>
        <v>10</v>
      </c>
      <c r="BD63" s="19">
        <f t="shared" si="38"/>
        <v>10</v>
      </c>
      <c r="BE63" s="19">
        <f t="shared" si="38"/>
        <v>10</v>
      </c>
      <c r="BF63" s="19">
        <f t="shared" si="38"/>
        <v>10</v>
      </c>
      <c r="BG63" s="19">
        <f t="shared" si="37"/>
        <v>10</v>
      </c>
      <c r="BH63" s="19">
        <f t="shared" si="37"/>
        <v>10</v>
      </c>
      <c r="BI63" s="19">
        <f t="shared" si="37"/>
        <v>10</v>
      </c>
    </row>
    <row r="64" spans="1:61" s="3" customFormat="1" ht="16" x14ac:dyDescent="0.2">
      <c r="A64" s="15" t="s">
        <v>33</v>
      </c>
      <c r="B64" s="19">
        <v>0</v>
      </c>
      <c r="C64" s="19">
        <f t="shared" si="38"/>
        <v>0</v>
      </c>
      <c r="D64" s="19">
        <f t="shared" si="38"/>
        <v>0</v>
      </c>
      <c r="E64" s="19">
        <f t="shared" si="38"/>
        <v>0</v>
      </c>
      <c r="F64" s="19">
        <f t="shared" si="38"/>
        <v>0</v>
      </c>
      <c r="G64" s="19">
        <f t="shared" si="38"/>
        <v>0</v>
      </c>
      <c r="H64" s="19">
        <f t="shared" si="38"/>
        <v>0</v>
      </c>
      <c r="I64" s="19">
        <f t="shared" si="38"/>
        <v>0</v>
      </c>
      <c r="J64" s="19">
        <f t="shared" si="38"/>
        <v>0</v>
      </c>
      <c r="K64" s="19">
        <f t="shared" si="38"/>
        <v>0</v>
      </c>
      <c r="L64" s="19">
        <f t="shared" si="38"/>
        <v>0</v>
      </c>
      <c r="M64" s="19">
        <f t="shared" si="38"/>
        <v>0</v>
      </c>
      <c r="N64" s="19">
        <f t="shared" si="38"/>
        <v>0</v>
      </c>
      <c r="O64" s="19">
        <f t="shared" si="38"/>
        <v>0</v>
      </c>
      <c r="P64" s="19">
        <f t="shared" si="38"/>
        <v>0</v>
      </c>
      <c r="Q64" s="19">
        <f t="shared" si="38"/>
        <v>0</v>
      </c>
      <c r="R64" s="19">
        <f t="shared" si="38"/>
        <v>0</v>
      </c>
      <c r="S64" s="19">
        <f t="shared" si="38"/>
        <v>0</v>
      </c>
      <c r="T64" s="19">
        <f t="shared" si="38"/>
        <v>0</v>
      </c>
      <c r="U64" s="19">
        <f t="shared" si="38"/>
        <v>0</v>
      </c>
      <c r="V64" s="19">
        <f t="shared" si="38"/>
        <v>0</v>
      </c>
      <c r="W64" s="19">
        <f t="shared" si="38"/>
        <v>0</v>
      </c>
      <c r="X64" s="19">
        <f t="shared" si="38"/>
        <v>0</v>
      </c>
      <c r="Y64" s="19">
        <f t="shared" si="38"/>
        <v>0</v>
      </c>
      <c r="Z64" s="19">
        <f t="shared" si="38"/>
        <v>0</v>
      </c>
      <c r="AA64" s="19">
        <f t="shared" si="38"/>
        <v>0</v>
      </c>
      <c r="AB64" s="19">
        <f t="shared" si="38"/>
        <v>0</v>
      </c>
      <c r="AC64" s="19">
        <f t="shared" si="38"/>
        <v>0</v>
      </c>
      <c r="AD64" s="19">
        <f t="shared" si="38"/>
        <v>0</v>
      </c>
      <c r="AE64" s="19">
        <f t="shared" si="38"/>
        <v>0</v>
      </c>
      <c r="AF64" s="19">
        <f t="shared" si="38"/>
        <v>0</v>
      </c>
      <c r="AG64" s="19">
        <f t="shared" si="38"/>
        <v>0</v>
      </c>
      <c r="AH64" s="19">
        <f t="shared" si="38"/>
        <v>0</v>
      </c>
      <c r="AI64" s="19">
        <f t="shared" si="38"/>
        <v>0</v>
      </c>
      <c r="AJ64" s="19">
        <f t="shared" si="38"/>
        <v>0</v>
      </c>
      <c r="AK64" s="19">
        <f t="shared" si="38"/>
        <v>0</v>
      </c>
      <c r="AL64" s="19">
        <f t="shared" si="38"/>
        <v>0</v>
      </c>
      <c r="AM64" s="19">
        <f t="shared" si="38"/>
        <v>0</v>
      </c>
      <c r="AN64" s="19">
        <f t="shared" si="38"/>
        <v>0</v>
      </c>
      <c r="AO64" s="19">
        <f t="shared" si="38"/>
        <v>0</v>
      </c>
      <c r="AP64" s="19">
        <f t="shared" si="38"/>
        <v>0</v>
      </c>
      <c r="AQ64" s="19">
        <f t="shared" si="38"/>
        <v>0</v>
      </c>
      <c r="AR64" s="19">
        <f t="shared" si="38"/>
        <v>0</v>
      </c>
      <c r="AS64" s="19">
        <f t="shared" si="38"/>
        <v>0</v>
      </c>
      <c r="AT64" s="19">
        <f t="shared" si="38"/>
        <v>0</v>
      </c>
      <c r="AU64" s="19">
        <f t="shared" si="38"/>
        <v>0</v>
      </c>
      <c r="AV64" s="19">
        <f t="shared" si="38"/>
        <v>0</v>
      </c>
      <c r="AW64" s="19">
        <f t="shared" si="38"/>
        <v>0</v>
      </c>
      <c r="AX64" s="19">
        <f t="shared" si="38"/>
        <v>0</v>
      </c>
      <c r="AY64" s="19">
        <f t="shared" si="38"/>
        <v>0</v>
      </c>
      <c r="AZ64" s="19">
        <f t="shared" si="34"/>
        <v>0</v>
      </c>
      <c r="BA64" s="19">
        <f t="shared" si="38"/>
        <v>0</v>
      </c>
      <c r="BB64" s="19">
        <f t="shared" si="38"/>
        <v>0</v>
      </c>
      <c r="BC64" s="19">
        <f t="shared" si="38"/>
        <v>0</v>
      </c>
      <c r="BD64" s="19">
        <f t="shared" si="38"/>
        <v>0</v>
      </c>
      <c r="BE64" s="19">
        <f t="shared" si="38"/>
        <v>15</v>
      </c>
      <c r="BF64" s="19">
        <f t="shared" si="38"/>
        <v>15</v>
      </c>
      <c r="BG64" s="19">
        <f t="shared" si="37"/>
        <v>15</v>
      </c>
      <c r="BH64" s="19">
        <f t="shared" si="37"/>
        <v>15</v>
      </c>
      <c r="BI64" s="19">
        <f t="shared" si="37"/>
        <v>15</v>
      </c>
    </row>
    <row r="65" spans="1:63" s="3" customFormat="1" ht="16" x14ac:dyDescent="0.2">
      <c r="A65" s="15" t="s">
        <v>42</v>
      </c>
      <c r="B65" s="19">
        <v>0</v>
      </c>
      <c r="C65" s="19">
        <f>B65+C89-C113</f>
        <v>0</v>
      </c>
      <c r="D65" s="19">
        <f t="shared" si="38"/>
        <v>0</v>
      </c>
      <c r="E65" s="19">
        <f t="shared" si="38"/>
        <v>0</v>
      </c>
      <c r="F65" s="19">
        <f t="shared" si="38"/>
        <v>0</v>
      </c>
      <c r="G65" s="19">
        <f t="shared" si="38"/>
        <v>0</v>
      </c>
      <c r="H65" s="19">
        <f t="shared" si="38"/>
        <v>0</v>
      </c>
      <c r="I65" s="19">
        <f t="shared" si="38"/>
        <v>0</v>
      </c>
      <c r="J65" s="19">
        <f t="shared" si="38"/>
        <v>0</v>
      </c>
      <c r="K65" s="19">
        <f t="shared" si="38"/>
        <v>0</v>
      </c>
      <c r="L65" s="19">
        <f t="shared" si="38"/>
        <v>0</v>
      </c>
      <c r="M65" s="19">
        <f t="shared" si="38"/>
        <v>0</v>
      </c>
      <c r="N65" s="19">
        <f t="shared" si="38"/>
        <v>0</v>
      </c>
      <c r="O65" s="19">
        <f t="shared" si="38"/>
        <v>0</v>
      </c>
      <c r="P65" s="19">
        <f t="shared" si="38"/>
        <v>0</v>
      </c>
      <c r="Q65" s="19">
        <f t="shared" si="38"/>
        <v>0</v>
      </c>
      <c r="R65" s="19">
        <f t="shared" si="38"/>
        <v>0</v>
      </c>
      <c r="S65" s="19">
        <f t="shared" si="38"/>
        <v>0</v>
      </c>
      <c r="T65" s="19">
        <f t="shared" si="38"/>
        <v>0</v>
      </c>
      <c r="U65" s="19">
        <f t="shared" si="38"/>
        <v>0</v>
      </c>
      <c r="V65" s="19">
        <f t="shared" si="38"/>
        <v>0</v>
      </c>
      <c r="W65" s="19">
        <f t="shared" si="38"/>
        <v>0</v>
      </c>
      <c r="X65" s="19">
        <f t="shared" si="38"/>
        <v>0</v>
      </c>
      <c r="Y65" s="19">
        <f t="shared" si="38"/>
        <v>0</v>
      </c>
      <c r="Z65" s="19">
        <f t="shared" si="38"/>
        <v>0</v>
      </c>
      <c r="AA65" s="19">
        <f t="shared" si="38"/>
        <v>0</v>
      </c>
      <c r="AB65" s="19">
        <f t="shared" si="38"/>
        <v>0</v>
      </c>
      <c r="AC65" s="19">
        <f t="shared" si="38"/>
        <v>0</v>
      </c>
      <c r="AD65" s="19">
        <f t="shared" si="38"/>
        <v>0</v>
      </c>
      <c r="AE65" s="19">
        <f t="shared" si="38"/>
        <v>0</v>
      </c>
      <c r="AF65" s="19">
        <f t="shared" si="38"/>
        <v>0</v>
      </c>
      <c r="AG65" s="19">
        <f t="shared" si="38"/>
        <v>0</v>
      </c>
      <c r="AH65" s="19">
        <f t="shared" si="38"/>
        <v>0</v>
      </c>
      <c r="AI65" s="19">
        <f t="shared" ref="AI65:BI66" si="39">AH65+AI89-AI113</f>
        <v>0</v>
      </c>
      <c r="AJ65" s="19">
        <f t="shared" si="39"/>
        <v>0</v>
      </c>
      <c r="AK65" s="19">
        <f t="shared" si="39"/>
        <v>0</v>
      </c>
      <c r="AL65" s="19">
        <f t="shared" si="39"/>
        <v>0</v>
      </c>
      <c r="AM65" s="19">
        <f t="shared" si="39"/>
        <v>0</v>
      </c>
      <c r="AN65" s="19">
        <f t="shared" si="39"/>
        <v>0</v>
      </c>
      <c r="AO65" s="19">
        <f t="shared" si="39"/>
        <v>0</v>
      </c>
      <c r="AP65" s="19">
        <f t="shared" si="39"/>
        <v>0</v>
      </c>
      <c r="AQ65" s="19">
        <f t="shared" si="39"/>
        <v>0</v>
      </c>
      <c r="AR65" s="19">
        <f t="shared" si="39"/>
        <v>0</v>
      </c>
      <c r="AS65" s="19">
        <f t="shared" si="39"/>
        <v>0</v>
      </c>
      <c r="AT65" s="19">
        <f t="shared" si="39"/>
        <v>0</v>
      </c>
      <c r="AU65" s="19">
        <f t="shared" si="39"/>
        <v>0</v>
      </c>
      <c r="AV65" s="19">
        <f t="shared" si="39"/>
        <v>0</v>
      </c>
      <c r="AW65" s="19">
        <f t="shared" si="39"/>
        <v>0</v>
      </c>
      <c r="AX65" s="19">
        <f t="shared" si="39"/>
        <v>0</v>
      </c>
      <c r="AY65" s="19">
        <f t="shared" si="39"/>
        <v>0</v>
      </c>
      <c r="AZ65" s="19">
        <f t="shared" si="34"/>
        <v>0</v>
      </c>
      <c r="BA65" s="19">
        <f t="shared" si="39"/>
        <v>0</v>
      </c>
      <c r="BB65" s="19">
        <f t="shared" si="39"/>
        <v>0</v>
      </c>
      <c r="BC65" s="19">
        <f t="shared" si="39"/>
        <v>0</v>
      </c>
      <c r="BD65" s="19">
        <f t="shared" si="39"/>
        <v>0</v>
      </c>
      <c r="BE65" s="19">
        <f t="shared" si="39"/>
        <v>0</v>
      </c>
      <c r="BF65" s="19">
        <f t="shared" si="39"/>
        <v>0</v>
      </c>
      <c r="BG65" s="19">
        <f t="shared" si="39"/>
        <v>0</v>
      </c>
      <c r="BH65" s="19">
        <f t="shared" si="39"/>
        <v>10</v>
      </c>
      <c r="BI65" s="19">
        <f t="shared" si="39"/>
        <v>10</v>
      </c>
    </row>
    <row r="66" spans="1:63" s="3" customFormat="1" ht="16" x14ac:dyDescent="0.2">
      <c r="A66" s="15" t="s">
        <v>41</v>
      </c>
      <c r="B66" s="19">
        <v>0</v>
      </c>
      <c r="C66" s="19">
        <f>B66+C90-C114</f>
        <v>0</v>
      </c>
      <c r="D66" s="19">
        <f t="shared" ref="D66:AH66" si="40">C66+D90-D114</f>
        <v>0</v>
      </c>
      <c r="E66" s="19">
        <f t="shared" si="40"/>
        <v>0</v>
      </c>
      <c r="F66" s="19">
        <f t="shared" si="40"/>
        <v>0</v>
      </c>
      <c r="G66" s="19">
        <f t="shared" si="40"/>
        <v>0</v>
      </c>
      <c r="H66" s="19">
        <f t="shared" si="40"/>
        <v>0</v>
      </c>
      <c r="I66" s="19">
        <f t="shared" si="40"/>
        <v>0</v>
      </c>
      <c r="J66" s="19">
        <f t="shared" si="40"/>
        <v>0</v>
      </c>
      <c r="K66" s="19">
        <f t="shared" si="40"/>
        <v>0</v>
      </c>
      <c r="L66" s="19">
        <f t="shared" si="40"/>
        <v>0</v>
      </c>
      <c r="M66" s="19">
        <f t="shared" si="40"/>
        <v>0</v>
      </c>
      <c r="N66" s="19">
        <f t="shared" si="40"/>
        <v>0</v>
      </c>
      <c r="O66" s="19">
        <f t="shared" si="40"/>
        <v>0</v>
      </c>
      <c r="P66" s="19">
        <f t="shared" si="40"/>
        <v>0</v>
      </c>
      <c r="Q66" s="19">
        <f t="shared" si="40"/>
        <v>0</v>
      </c>
      <c r="R66" s="19">
        <f t="shared" si="40"/>
        <v>0</v>
      </c>
      <c r="S66" s="19">
        <f t="shared" si="40"/>
        <v>0</v>
      </c>
      <c r="T66" s="19">
        <f t="shared" si="40"/>
        <v>0</v>
      </c>
      <c r="U66" s="19">
        <f t="shared" si="40"/>
        <v>0</v>
      </c>
      <c r="V66" s="19">
        <f t="shared" si="40"/>
        <v>0</v>
      </c>
      <c r="W66" s="19">
        <f t="shared" si="40"/>
        <v>0</v>
      </c>
      <c r="X66" s="19">
        <f t="shared" si="40"/>
        <v>0</v>
      </c>
      <c r="Y66" s="19">
        <f t="shared" si="40"/>
        <v>0</v>
      </c>
      <c r="Z66" s="19">
        <f t="shared" si="40"/>
        <v>0</v>
      </c>
      <c r="AA66" s="19">
        <f t="shared" si="40"/>
        <v>0</v>
      </c>
      <c r="AB66" s="19">
        <f t="shared" si="40"/>
        <v>0</v>
      </c>
      <c r="AC66" s="19">
        <f t="shared" si="40"/>
        <v>0</v>
      </c>
      <c r="AD66" s="19">
        <f t="shared" si="40"/>
        <v>0</v>
      </c>
      <c r="AE66" s="19">
        <f t="shared" si="40"/>
        <v>0</v>
      </c>
      <c r="AF66" s="19">
        <f t="shared" si="40"/>
        <v>0</v>
      </c>
      <c r="AG66" s="19">
        <f t="shared" si="40"/>
        <v>0</v>
      </c>
      <c r="AH66" s="19">
        <f t="shared" si="40"/>
        <v>0</v>
      </c>
      <c r="AI66" s="19">
        <f t="shared" si="39"/>
        <v>0</v>
      </c>
      <c r="AJ66" s="19">
        <f t="shared" si="39"/>
        <v>0</v>
      </c>
      <c r="AK66" s="19">
        <f t="shared" si="39"/>
        <v>0</v>
      </c>
      <c r="AL66" s="19">
        <f t="shared" si="39"/>
        <v>0</v>
      </c>
      <c r="AM66" s="19">
        <f t="shared" si="39"/>
        <v>0</v>
      </c>
      <c r="AN66" s="19">
        <f t="shared" si="39"/>
        <v>0</v>
      </c>
      <c r="AO66" s="19">
        <f t="shared" si="39"/>
        <v>0</v>
      </c>
      <c r="AP66" s="19">
        <f t="shared" si="39"/>
        <v>0</v>
      </c>
      <c r="AQ66" s="19">
        <f t="shared" si="39"/>
        <v>0</v>
      </c>
      <c r="AR66" s="19">
        <f t="shared" si="39"/>
        <v>0</v>
      </c>
      <c r="AS66" s="19">
        <f t="shared" si="39"/>
        <v>0</v>
      </c>
      <c r="AT66" s="19">
        <f t="shared" si="39"/>
        <v>0</v>
      </c>
      <c r="AU66" s="19">
        <f t="shared" si="39"/>
        <v>0</v>
      </c>
      <c r="AV66" s="19">
        <f t="shared" si="39"/>
        <v>0</v>
      </c>
      <c r="AW66" s="19">
        <f t="shared" si="39"/>
        <v>0</v>
      </c>
      <c r="AX66" s="19">
        <f t="shared" si="39"/>
        <v>0</v>
      </c>
      <c r="AY66" s="19">
        <f t="shared" si="39"/>
        <v>0</v>
      </c>
      <c r="AZ66" s="19">
        <f t="shared" si="34"/>
        <v>0</v>
      </c>
      <c r="BA66" s="19">
        <f t="shared" si="39"/>
        <v>0</v>
      </c>
      <c r="BB66" s="19">
        <f t="shared" si="39"/>
        <v>0</v>
      </c>
      <c r="BC66" s="19">
        <f t="shared" si="39"/>
        <v>0</v>
      </c>
      <c r="BD66" s="19">
        <f t="shared" si="39"/>
        <v>0</v>
      </c>
      <c r="BE66" s="19">
        <f t="shared" si="39"/>
        <v>0</v>
      </c>
      <c r="BF66" s="19">
        <f t="shared" si="39"/>
        <v>0</v>
      </c>
      <c r="BG66" s="19">
        <f t="shared" si="39"/>
        <v>0</v>
      </c>
      <c r="BH66" s="19">
        <f t="shared" si="39"/>
        <v>0</v>
      </c>
      <c r="BI66" s="19">
        <f t="shared" si="39"/>
        <v>10</v>
      </c>
    </row>
    <row r="67" spans="1:63" ht="16" x14ac:dyDescent="0.2">
      <c r="A67" s="24" t="s">
        <v>26</v>
      </c>
      <c r="B67" s="30">
        <f>B71+B68</f>
        <v>60.080000000445999</v>
      </c>
      <c r="C67" s="30">
        <f t="shared" ref="C67:BI67" si="41">C71+C68</f>
        <v>70.5</v>
      </c>
      <c r="D67" s="30">
        <f t="shared" si="41"/>
        <v>69</v>
      </c>
      <c r="E67" s="30">
        <f t="shared" si="41"/>
        <v>57.500000000000007</v>
      </c>
      <c r="F67" s="30">
        <f t="shared" si="41"/>
        <v>59.5</v>
      </c>
      <c r="G67" s="30">
        <f t="shared" si="41"/>
        <v>59.5</v>
      </c>
      <c r="H67" s="30">
        <f t="shared" si="41"/>
        <v>62</v>
      </c>
      <c r="I67" s="30">
        <f t="shared" si="41"/>
        <v>72.5</v>
      </c>
      <c r="J67" s="30">
        <f t="shared" si="41"/>
        <v>60.5</v>
      </c>
      <c r="K67" s="30">
        <f t="shared" si="41"/>
        <v>51.5</v>
      </c>
      <c r="L67" s="30">
        <f t="shared" si="41"/>
        <v>80</v>
      </c>
      <c r="M67" s="30">
        <f t="shared" si="41"/>
        <v>62.999999999999993</v>
      </c>
      <c r="N67" s="30">
        <f t="shared" si="41"/>
        <v>48</v>
      </c>
      <c r="O67" s="30">
        <f t="shared" si="41"/>
        <v>76</v>
      </c>
      <c r="P67" s="30">
        <f t="shared" si="41"/>
        <v>54.000499999999995</v>
      </c>
      <c r="Q67" s="30">
        <f t="shared" si="41"/>
        <v>55.5</v>
      </c>
      <c r="R67" s="30">
        <f t="shared" si="41"/>
        <v>56.5</v>
      </c>
      <c r="S67" s="30">
        <f t="shared" si="41"/>
        <v>45.5</v>
      </c>
      <c r="T67" s="30">
        <f t="shared" si="41"/>
        <v>57.505000000000003</v>
      </c>
      <c r="U67" s="30">
        <f t="shared" si="41"/>
        <v>71</v>
      </c>
      <c r="V67" s="30">
        <f t="shared" si="41"/>
        <v>50.5</v>
      </c>
      <c r="W67" s="30">
        <f t="shared" si="41"/>
        <v>47</v>
      </c>
      <c r="X67" s="30">
        <f t="shared" si="41"/>
        <v>95.25</v>
      </c>
      <c r="Y67" s="30">
        <f t="shared" si="41"/>
        <v>73</v>
      </c>
      <c r="Z67" s="30">
        <f t="shared" si="41"/>
        <v>77.5</v>
      </c>
      <c r="AA67" s="30">
        <f t="shared" si="41"/>
        <v>75.5</v>
      </c>
      <c r="AB67" s="30">
        <f t="shared" si="41"/>
        <v>59.50099999965753</v>
      </c>
      <c r="AC67" s="30">
        <f t="shared" si="41"/>
        <v>89</v>
      </c>
      <c r="AD67" s="30">
        <f t="shared" si="41"/>
        <v>83</v>
      </c>
      <c r="AE67" s="30">
        <f t="shared" si="41"/>
        <v>79.006200000000007</v>
      </c>
      <c r="AF67" s="30">
        <f t="shared" si="41"/>
        <v>101.5</v>
      </c>
      <c r="AG67" s="30">
        <f t="shared" si="41"/>
        <v>79.099999999999994</v>
      </c>
      <c r="AH67" s="30">
        <f t="shared" si="41"/>
        <v>66.100000000000009</v>
      </c>
      <c r="AI67" s="30">
        <f t="shared" si="41"/>
        <v>57.900000000000006</v>
      </c>
      <c r="AJ67" s="30">
        <f t="shared" si="41"/>
        <v>65.800000000000011</v>
      </c>
      <c r="AK67" s="30">
        <f t="shared" si="41"/>
        <v>74.400000000000006</v>
      </c>
      <c r="AL67" s="30">
        <f t="shared" si="41"/>
        <v>98.55</v>
      </c>
      <c r="AM67" s="48">
        <f t="shared" si="41"/>
        <v>81.307999999999993</v>
      </c>
      <c r="AN67" s="30">
        <f t="shared" si="41"/>
        <v>85.344999999999999</v>
      </c>
      <c r="AO67" s="30">
        <f t="shared" si="41"/>
        <v>68.550300000000007</v>
      </c>
      <c r="AP67" s="30">
        <f t="shared" si="41"/>
        <v>77.599999999999994</v>
      </c>
      <c r="AQ67" s="30">
        <f t="shared" si="41"/>
        <v>100.97110000000001</v>
      </c>
      <c r="AR67" s="30">
        <f t="shared" si="41"/>
        <v>82.379300000000001</v>
      </c>
      <c r="AS67" s="30">
        <f t="shared" si="41"/>
        <v>91.45</v>
      </c>
      <c r="AT67" s="30">
        <f t="shared" si="41"/>
        <v>103.54999999999998</v>
      </c>
      <c r="AU67" s="30">
        <f t="shared" si="41"/>
        <v>72.412999999999997</v>
      </c>
      <c r="AV67" s="30">
        <f t="shared" si="41"/>
        <v>75.400000000000006</v>
      </c>
      <c r="AW67" s="30">
        <f t="shared" si="41"/>
        <v>97.05</v>
      </c>
      <c r="AX67" s="30">
        <f t="shared" si="41"/>
        <v>80.763635691326499</v>
      </c>
      <c r="AY67" s="30">
        <f t="shared" si="41"/>
        <v>86.799480474999996</v>
      </c>
      <c r="AZ67" s="30">
        <f t="shared" si="41"/>
        <v>65.215797379999998</v>
      </c>
      <c r="BA67" s="30">
        <f t="shared" si="41"/>
        <v>72.340269910000004</v>
      </c>
      <c r="BB67" s="30">
        <f t="shared" si="41"/>
        <v>74.039734768000002</v>
      </c>
      <c r="BC67" s="30">
        <f t="shared" si="41"/>
        <v>75.194558571000002</v>
      </c>
      <c r="BD67" s="30">
        <f t="shared" si="41"/>
        <v>71.809618734402633</v>
      </c>
      <c r="BE67" s="30">
        <f t="shared" si="41"/>
        <v>81.748278068760825</v>
      </c>
      <c r="BF67" s="30">
        <f t="shared" si="41"/>
        <v>75.918518363048321</v>
      </c>
      <c r="BG67" s="30">
        <f t="shared" si="41"/>
        <v>66.735625841295274</v>
      </c>
      <c r="BH67" s="30">
        <f t="shared" si="41"/>
        <v>93.938635398038457</v>
      </c>
      <c r="BI67" s="30">
        <f t="shared" si="41"/>
        <v>92.224745511661595</v>
      </c>
    </row>
    <row r="68" spans="1:63" ht="16" x14ac:dyDescent="0.2">
      <c r="A68" s="11" t="s">
        <v>16</v>
      </c>
      <c r="B68" s="12">
        <f>B69+B70</f>
        <v>60.080000000445999</v>
      </c>
      <c r="C68" s="12">
        <f t="shared" ref="C68:AW68" si="42">C69+C70</f>
        <v>70.5</v>
      </c>
      <c r="D68" s="12">
        <f t="shared" si="42"/>
        <v>69</v>
      </c>
      <c r="E68" s="12">
        <f t="shared" si="42"/>
        <v>57.500000000000007</v>
      </c>
      <c r="F68" s="12">
        <f t="shared" si="42"/>
        <v>59.5</v>
      </c>
      <c r="G68" s="12">
        <f t="shared" si="42"/>
        <v>59.5</v>
      </c>
      <c r="H68" s="12">
        <f t="shared" si="42"/>
        <v>62</v>
      </c>
      <c r="I68" s="12">
        <f t="shared" si="42"/>
        <v>60</v>
      </c>
      <c r="J68" s="12">
        <f t="shared" si="42"/>
        <v>60.5</v>
      </c>
      <c r="K68" s="12">
        <f t="shared" si="42"/>
        <v>51.5</v>
      </c>
      <c r="L68" s="12">
        <f t="shared" si="42"/>
        <v>65</v>
      </c>
      <c r="M68" s="12">
        <f t="shared" si="42"/>
        <v>62.999999999999993</v>
      </c>
      <c r="N68" s="12">
        <f t="shared" si="42"/>
        <v>48</v>
      </c>
      <c r="O68" s="12">
        <f t="shared" si="42"/>
        <v>61</v>
      </c>
      <c r="P68" s="12">
        <f t="shared" si="42"/>
        <v>54.000499999999995</v>
      </c>
      <c r="Q68" s="12">
        <f t="shared" si="42"/>
        <v>55.5</v>
      </c>
      <c r="R68" s="12">
        <f t="shared" si="42"/>
        <v>41.5</v>
      </c>
      <c r="S68" s="12">
        <f t="shared" si="42"/>
        <v>45.5</v>
      </c>
      <c r="T68" s="12">
        <f t="shared" si="42"/>
        <v>57.505000000000003</v>
      </c>
      <c r="U68" s="12">
        <f t="shared" si="42"/>
        <v>56</v>
      </c>
      <c r="V68" s="12">
        <f t="shared" si="42"/>
        <v>50.5</v>
      </c>
      <c r="W68" s="12">
        <f t="shared" si="42"/>
        <v>47</v>
      </c>
      <c r="X68" s="12">
        <f t="shared" si="42"/>
        <v>85.25</v>
      </c>
      <c r="Y68" s="12">
        <f t="shared" si="42"/>
        <v>73</v>
      </c>
      <c r="Z68" s="12">
        <f t="shared" si="42"/>
        <v>77.5</v>
      </c>
      <c r="AA68" s="12">
        <f t="shared" si="42"/>
        <v>60.5</v>
      </c>
      <c r="AB68" s="12">
        <f t="shared" si="42"/>
        <v>59.50099999965753</v>
      </c>
      <c r="AC68" s="12">
        <f t="shared" si="42"/>
        <v>89</v>
      </c>
      <c r="AD68" s="12">
        <f t="shared" si="42"/>
        <v>68</v>
      </c>
      <c r="AE68" s="12">
        <f t="shared" si="42"/>
        <v>79.006200000000007</v>
      </c>
      <c r="AF68" s="12">
        <f t="shared" si="42"/>
        <v>101.5</v>
      </c>
      <c r="AG68" s="12">
        <f t="shared" si="42"/>
        <v>64.099999999999994</v>
      </c>
      <c r="AH68" s="12">
        <f t="shared" si="42"/>
        <v>66.100000000000009</v>
      </c>
      <c r="AI68" s="12">
        <f t="shared" si="42"/>
        <v>57.900000000000006</v>
      </c>
      <c r="AJ68" s="12">
        <f t="shared" si="42"/>
        <v>55.800000000000004</v>
      </c>
      <c r="AK68" s="12">
        <f t="shared" si="42"/>
        <v>74.400000000000006</v>
      </c>
      <c r="AL68" s="12">
        <f t="shared" si="42"/>
        <v>98.55</v>
      </c>
      <c r="AM68" s="13">
        <f t="shared" si="42"/>
        <v>66.307999999999993</v>
      </c>
      <c r="AN68" s="12">
        <f t="shared" si="42"/>
        <v>85.344999999999999</v>
      </c>
      <c r="AO68" s="12">
        <f t="shared" si="42"/>
        <v>68.550300000000007</v>
      </c>
      <c r="AP68" s="12">
        <f t="shared" si="42"/>
        <v>62.599999999999994</v>
      </c>
      <c r="AQ68" s="12">
        <f t="shared" si="42"/>
        <v>100.97110000000001</v>
      </c>
      <c r="AR68" s="12">
        <f t="shared" si="42"/>
        <v>82.379300000000001</v>
      </c>
      <c r="AS68" s="12">
        <f t="shared" si="42"/>
        <v>81.45</v>
      </c>
      <c r="AT68" s="12">
        <f t="shared" si="42"/>
        <v>103.54999999999998</v>
      </c>
      <c r="AU68" s="12">
        <f t="shared" si="42"/>
        <v>72.412999999999997</v>
      </c>
      <c r="AV68" s="12">
        <f t="shared" si="42"/>
        <v>65.400000000000006</v>
      </c>
      <c r="AW68" s="12">
        <f t="shared" si="42"/>
        <v>97.05</v>
      </c>
      <c r="AX68" s="12">
        <f>AX69+AX70</f>
        <v>80.763635691326499</v>
      </c>
      <c r="AY68" s="12">
        <f t="shared" ref="AY68:BI68" si="43">AY69+AY70</f>
        <v>76.799480474999996</v>
      </c>
      <c r="AZ68" s="12">
        <f t="shared" si="43"/>
        <v>65.215797379999998</v>
      </c>
      <c r="BA68" s="12">
        <f t="shared" si="43"/>
        <v>72.340269910000004</v>
      </c>
      <c r="BB68" s="12">
        <f t="shared" si="43"/>
        <v>64.039734768000002</v>
      </c>
      <c r="BC68" s="12">
        <f t="shared" si="43"/>
        <v>75.194558571000002</v>
      </c>
      <c r="BD68" s="12">
        <f t="shared" si="43"/>
        <v>71.809618734402633</v>
      </c>
      <c r="BE68" s="12">
        <f t="shared" si="43"/>
        <v>66.748278068760825</v>
      </c>
      <c r="BF68" s="12">
        <f t="shared" si="43"/>
        <v>75.918518363048321</v>
      </c>
      <c r="BG68" s="12">
        <f t="shared" si="43"/>
        <v>66.735625841295274</v>
      </c>
      <c r="BH68" s="12">
        <f t="shared" si="43"/>
        <v>83.938635398038457</v>
      </c>
      <c r="BI68" s="12">
        <f t="shared" si="43"/>
        <v>82.224745511661595</v>
      </c>
    </row>
    <row r="69" spans="1:63" ht="16" x14ac:dyDescent="0.2">
      <c r="A69" s="15" t="s">
        <v>17</v>
      </c>
      <c r="B69" s="19">
        <v>55.680199999999999</v>
      </c>
      <c r="C69" s="19">
        <v>67.549099999999996</v>
      </c>
      <c r="D69" s="19">
        <v>51.796100000000003</v>
      </c>
      <c r="E69" s="19">
        <v>56.843600000000009</v>
      </c>
      <c r="F69" s="19">
        <v>58.426200000000001</v>
      </c>
      <c r="G69" s="19">
        <v>58.461399999999998</v>
      </c>
      <c r="H69" s="19">
        <v>57.976500000000001</v>
      </c>
      <c r="I69" s="19">
        <v>56.560400000000001</v>
      </c>
      <c r="J69" s="19">
        <v>58.918999999999997</v>
      </c>
      <c r="K69" s="19">
        <v>46.564999999999998</v>
      </c>
      <c r="L69" s="19">
        <v>63.119500000000002</v>
      </c>
      <c r="M69" s="19">
        <v>60.931399999999996</v>
      </c>
      <c r="N69" s="19">
        <v>44.4681</v>
      </c>
      <c r="O69" s="19">
        <v>58.676699999999997</v>
      </c>
      <c r="P69" s="19">
        <v>52.991999999999997</v>
      </c>
      <c r="Q69" s="19">
        <v>50.173000000000002</v>
      </c>
      <c r="R69" s="19">
        <v>41.498399999999997</v>
      </c>
      <c r="S69" s="19">
        <v>45.464500000000001</v>
      </c>
      <c r="T69" s="19">
        <v>56.435000000000002</v>
      </c>
      <c r="U69" s="19">
        <v>55.963999999999999</v>
      </c>
      <c r="V69" s="19">
        <v>50.472999999999999</v>
      </c>
      <c r="W69" s="19">
        <v>46.9985</v>
      </c>
      <c r="X69" s="19">
        <v>83.715500000000006</v>
      </c>
      <c r="Y69" s="19">
        <v>72.7</v>
      </c>
      <c r="Z69" s="19">
        <v>77.489999999999995</v>
      </c>
      <c r="AA69" s="19">
        <v>60.49</v>
      </c>
      <c r="AB69" s="19">
        <v>58.977499999999999</v>
      </c>
      <c r="AC69" s="19">
        <v>86.983999999999995</v>
      </c>
      <c r="AD69" s="19">
        <v>63.092300000000002</v>
      </c>
      <c r="AE69" s="19">
        <v>78.994200000000006</v>
      </c>
      <c r="AF69" s="19">
        <v>95.263000000000005</v>
      </c>
      <c r="AG69" s="19">
        <v>61.542999999999999</v>
      </c>
      <c r="AH69" s="19">
        <v>65.819000000000003</v>
      </c>
      <c r="AI69" s="19">
        <v>43.381500000000003</v>
      </c>
      <c r="AJ69" s="19">
        <v>52.746000000000002</v>
      </c>
      <c r="AK69" s="19">
        <v>66.492000000000004</v>
      </c>
      <c r="AL69" s="19">
        <v>84.9024</v>
      </c>
      <c r="AM69" s="42">
        <v>53.080199999999998</v>
      </c>
      <c r="AN69" s="19">
        <v>70.036100000000005</v>
      </c>
      <c r="AO69" s="19">
        <v>57.029000000000003</v>
      </c>
      <c r="AP69" s="19">
        <v>57.551699999999997</v>
      </c>
      <c r="AQ69" s="19">
        <v>94.895600000000002</v>
      </c>
      <c r="AR69" s="19">
        <v>70.554100000000005</v>
      </c>
      <c r="AS69" s="19">
        <v>69.884500000000003</v>
      </c>
      <c r="AT69" s="19">
        <v>99.056799999999981</v>
      </c>
      <c r="AU69" s="19">
        <v>63.046500000000002</v>
      </c>
      <c r="AV69" s="19">
        <v>64.01400000000001</v>
      </c>
      <c r="AW69" s="19">
        <v>94.6785</v>
      </c>
      <c r="AX69" s="19">
        <v>77.127435691326497</v>
      </c>
      <c r="AY69" s="19">
        <v>75.018880474999989</v>
      </c>
      <c r="AZ69" s="19">
        <v>57.581041301577834</v>
      </c>
      <c r="BA69" s="19">
        <v>68.149769910000003</v>
      </c>
      <c r="BB69" s="19">
        <v>62.039734768000002</v>
      </c>
      <c r="BC69" s="19">
        <v>61.802858571000002</v>
      </c>
      <c r="BD69" s="19">
        <v>59.285735734402635</v>
      </c>
      <c r="BE69" s="19">
        <v>55.077608068760824</v>
      </c>
      <c r="BF69" s="19">
        <v>62.397925363048323</v>
      </c>
      <c r="BG69" s="19">
        <v>31.210808499999985</v>
      </c>
      <c r="BH69" s="19">
        <v>65.169783749999993</v>
      </c>
      <c r="BI69" s="19">
        <v>49.335451550000009</v>
      </c>
    </row>
    <row r="70" spans="1:63" ht="16" x14ac:dyDescent="0.2">
      <c r="A70" s="15" t="s">
        <v>18</v>
      </c>
      <c r="B70" s="19">
        <v>4.3998000004460005</v>
      </c>
      <c r="C70" s="19">
        <v>2.9509000000000007</v>
      </c>
      <c r="D70" s="19">
        <v>17.203900000000001</v>
      </c>
      <c r="E70" s="19">
        <v>0.65639999999999998</v>
      </c>
      <c r="F70" s="19">
        <v>1.0738000000000001</v>
      </c>
      <c r="G70" s="19">
        <v>1.0386</v>
      </c>
      <c r="H70" s="19">
        <v>4.0234999999999994</v>
      </c>
      <c r="I70" s="19">
        <v>3.4396</v>
      </c>
      <c r="J70" s="19">
        <v>1.581</v>
      </c>
      <c r="K70" s="19">
        <v>4.9349999999999996</v>
      </c>
      <c r="L70" s="19">
        <v>1.8805000000000003</v>
      </c>
      <c r="M70" s="19">
        <v>2.0685999999999996</v>
      </c>
      <c r="N70" s="19">
        <v>3.5318999999999998</v>
      </c>
      <c r="O70" s="19">
        <v>2.3233000000000001</v>
      </c>
      <c r="P70" s="19">
        <v>1.0085</v>
      </c>
      <c r="Q70" s="19">
        <v>5.3270000000000008</v>
      </c>
      <c r="R70" s="19">
        <v>1.6000000000000001E-3</v>
      </c>
      <c r="S70" s="19">
        <v>3.5499999999999997E-2</v>
      </c>
      <c r="T70" s="19">
        <v>1.07</v>
      </c>
      <c r="U70" s="19">
        <v>3.5999999999999997E-2</v>
      </c>
      <c r="V70" s="19">
        <v>2.7E-2</v>
      </c>
      <c r="W70" s="19">
        <v>1.5E-3</v>
      </c>
      <c r="X70" s="19">
        <v>1.5345</v>
      </c>
      <c r="Y70" s="19">
        <v>0.3</v>
      </c>
      <c r="Z70" s="19">
        <v>0.01</v>
      </c>
      <c r="AA70" s="19">
        <v>0.01</v>
      </c>
      <c r="AB70" s="19">
        <v>0.52349999965753424</v>
      </c>
      <c r="AC70" s="19">
        <v>2.016</v>
      </c>
      <c r="AD70" s="19">
        <v>4.9077000000000002</v>
      </c>
      <c r="AE70" s="19">
        <v>1.2000000000000002E-2</v>
      </c>
      <c r="AF70" s="19">
        <v>6.2370000000000001</v>
      </c>
      <c r="AG70" s="19">
        <v>2.5569999999999999</v>
      </c>
      <c r="AH70" s="19">
        <v>0.28100000000000003</v>
      </c>
      <c r="AI70" s="19">
        <v>14.5185</v>
      </c>
      <c r="AJ70" s="19">
        <v>3.0539999999999998</v>
      </c>
      <c r="AK70" s="19">
        <v>7.9080000000000004</v>
      </c>
      <c r="AL70" s="19">
        <v>13.647600000000001</v>
      </c>
      <c r="AM70" s="42">
        <v>13.2278</v>
      </c>
      <c r="AN70" s="19">
        <v>15.308899999999998</v>
      </c>
      <c r="AO70" s="19">
        <v>11.5213</v>
      </c>
      <c r="AP70" s="19">
        <v>5.0483000000000002</v>
      </c>
      <c r="AQ70" s="19">
        <v>6.0754999999999999</v>
      </c>
      <c r="AR70" s="19">
        <v>11.825199999999999</v>
      </c>
      <c r="AS70" s="19">
        <v>11.5655</v>
      </c>
      <c r="AT70" s="19">
        <v>4.4931999999999999</v>
      </c>
      <c r="AU70" s="19">
        <v>9.3665000000000003</v>
      </c>
      <c r="AV70" s="19">
        <v>1.3859999999999999</v>
      </c>
      <c r="AW70" s="19">
        <v>2.3715000000000002</v>
      </c>
      <c r="AX70" s="19">
        <v>3.6362000000000001</v>
      </c>
      <c r="AY70" s="19">
        <v>1.7806</v>
      </c>
      <c r="AZ70" s="19">
        <v>7.6347560784221651</v>
      </c>
      <c r="BA70" s="19">
        <v>4.1905000000000001</v>
      </c>
      <c r="BB70" s="19">
        <v>2</v>
      </c>
      <c r="BC70" s="19">
        <v>13.391699999999998</v>
      </c>
      <c r="BD70" s="19">
        <v>12.523883000000001</v>
      </c>
      <c r="BE70" s="19">
        <v>11.670669999999999</v>
      </c>
      <c r="BF70" s="19">
        <v>13.520592999999998</v>
      </c>
      <c r="BG70" s="19">
        <v>35.524817341295289</v>
      </c>
      <c r="BH70" s="19">
        <v>18.768851648038464</v>
      </c>
      <c r="BI70" s="19">
        <v>32.889293961661586</v>
      </c>
      <c r="BJ70" s="8"/>
      <c r="BK70" s="9"/>
    </row>
    <row r="71" spans="1:63" ht="16" x14ac:dyDescent="0.2">
      <c r="A71" s="11" t="s">
        <v>19</v>
      </c>
      <c r="B71" s="12">
        <f>SUM(B72:B90)</f>
        <v>0</v>
      </c>
      <c r="C71" s="12">
        <f t="shared" ref="C71:BI71" si="44">SUM(C72:C90)</f>
        <v>0</v>
      </c>
      <c r="D71" s="12">
        <f t="shared" si="44"/>
        <v>0</v>
      </c>
      <c r="E71" s="12">
        <f t="shared" si="44"/>
        <v>0</v>
      </c>
      <c r="F71" s="12">
        <f t="shared" si="44"/>
        <v>0</v>
      </c>
      <c r="G71" s="12">
        <f t="shared" si="44"/>
        <v>0</v>
      </c>
      <c r="H71" s="12">
        <f t="shared" si="44"/>
        <v>0</v>
      </c>
      <c r="I71" s="12">
        <f t="shared" si="44"/>
        <v>12.5</v>
      </c>
      <c r="J71" s="12">
        <f t="shared" si="44"/>
        <v>0</v>
      </c>
      <c r="K71" s="12">
        <f t="shared" si="44"/>
        <v>0</v>
      </c>
      <c r="L71" s="12">
        <f t="shared" si="44"/>
        <v>15</v>
      </c>
      <c r="M71" s="12">
        <f t="shared" si="44"/>
        <v>0</v>
      </c>
      <c r="N71" s="12">
        <f t="shared" si="44"/>
        <v>0</v>
      </c>
      <c r="O71" s="12">
        <f t="shared" si="44"/>
        <v>15</v>
      </c>
      <c r="P71" s="12">
        <f t="shared" si="44"/>
        <v>0</v>
      </c>
      <c r="Q71" s="12">
        <f t="shared" si="44"/>
        <v>0</v>
      </c>
      <c r="R71" s="12">
        <f t="shared" si="44"/>
        <v>15</v>
      </c>
      <c r="S71" s="12">
        <f t="shared" si="44"/>
        <v>0</v>
      </c>
      <c r="T71" s="12">
        <f t="shared" si="44"/>
        <v>0</v>
      </c>
      <c r="U71" s="12">
        <f t="shared" si="44"/>
        <v>15</v>
      </c>
      <c r="V71" s="12">
        <f t="shared" si="44"/>
        <v>0</v>
      </c>
      <c r="W71" s="12">
        <f t="shared" si="44"/>
        <v>0</v>
      </c>
      <c r="X71" s="12">
        <f t="shared" si="44"/>
        <v>10</v>
      </c>
      <c r="Y71" s="12">
        <f t="shared" si="44"/>
        <v>0</v>
      </c>
      <c r="Z71" s="12">
        <f t="shared" si="44"/>
        <v>0</v>
      </c>
      <c r="AA71" s="12">
        <f t="shared" si="44"/>
        <v>15</v>
      </c>
      <c r="AB71" s="12">
        <f t="shared" si="44"/>
        <v>0</v>
      </c>
      <c r="AC71" s="12">
        <f t="shared" si="44"/>
        <v>0</v>
      </c>
      <c r="AD71" s="12">
        <f t="shared" si="44"/>
        <v>15</v>
      </c>
      <c r="AE71" s="12">
        <f t="shared" si="44"/>
        <v>0</v>
      </c>
      <c r="AF71" s="12">
        <f t="shared" si="44"/>
        <v>0</v>
      </c>
      <c r="AG71" s="12">
        <f t="shared" si="44"/>
        <v>15</v>
      </c>
      <c r="AH71" s="12">
        <f t="shared" si="44"/>
        <v>0</v>
      </c>
      <c r="AI71" s="12">
        <f t="shared" si="44"/>
        <v>0</v>
      </c>
      <c r="AJ71" s="12">
        <f t="shared" si="44"/>
        <v>10</v>
      </c>
      <c r="AK71" s="12">
        <f t="shared" si="44"/>
        <v>0</v>
      </c>
      <c r="AL71" s="12">
        <f t="shared" si="44"/>
        <v>0</v>
      </c>
      <c r="AM71" s="12">
        <f t="shared" si="44"/>
        <v>15</v>
      </c>
      <c r="AN71" s="12">
        <f t="shared" si="44"/>
        <v>0</v>
      </c>
      <c r="AO71" s="12">
        <f t="shared" si="44"/>
        <v>0</v>
      </c>
      <c r="AP71" s="12">
        <f t="shared" si="44"/>
        <v>15</v>
      </c>
      <c r="AQ71" s="12">
        <f t="shared" si="44"/>
        <v>0</v>
      </c>
      <c r="AR71" s="12">
        <f t="shared" si="44"/>
        <v>0</v>
      </c>
      <c r="AS71" s="12">
        <f t="shared" si="44"/>
        <v>10</v>
      </c>
      <c r="AT71" s="12">
        <f t="shared" si="44"/>
        <v>0</v>
      </c>
      <c r="AU71" s="12">
        <f t="shared" si="44"/>
        <v>0</v>
      </c>
      <c r="AV71" s="12">
        <f t="shared" si="44"/>
        <v>10</v>
      </c>
      <c r="AW71" s="12">
        <f t="shared" si="44"/>
        <v>0</v>
      </c>
      <c r="AX71" s="12">
        <f t="shared" si="44"/>
        <v>0</v>
      </c>
      <c r="AY71" s="12">
        <f t="shared" si="44"/>
        <v>10</v>
      </c>
      <c r="AZ71" s="12">
        <f t="shared" si="44"/>
        <v>0</v>
      </c>
      <c r="BA71" s="12">
        <f t="shared" si="44"/>
        <v>0</v>
      </c>
      <c r="BB71" s="12">
        <f t="shared" si="44"/>
        <v>10</v>
      </c>
      <c r="BC71" s="12">
        <f t="shared" si="44"/>
        <v>0</v>
      </c>
      <c r="BD71" s="12">
        <f t="shared" si="44"/>
        <v>0</v>
      </c>
      <c r="BE71" s="12">
        <f t="shared" si="44"/>
        <v>15</v>
      </c>
      <c r="BF71" s="12">
        <f t="shared" si="44"/>
        <v>0</v>
      </c>
      <c r="BG71" s="12">
        <f t="shared" si="44"/>
        <v>0</v>
      </c>
      <c r="BH71" s="12">
        <f t="shared" si="44"/>
        <v>10</v>
      </c>
      <c r="BI71" s="12">
        <f t="shared" si="44"/>
        <v>10</v>
      </c>
      <c r="BJ71" s="8"/>
      <c r="BK71" s="9"/>
    </row>
    <row r="72" spans="1:63" s="3" customFormat="1" ht="16" x14ac:dyDescent="0.2">
      <c r="A72" s="15" t="s">
        <v>20</v>
      </c>
      <c r="B72" s="19"/>
      <c r="C72" s="19"/>
      <c r="D72" s="19"/>
      <c r="E72" s="19"/>
      <c r="F72" s="19"/>
      <c r="G72" s="19"/>
      <c r="H72" s="19"/>
      <c r="I72" s="19">
        <v>12.5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42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I72" s="9"/>
      <c r="BJ72" s="8"/>
      <c r="BK72" s="9"/>
    </row>
    <row r="73" spans="1:63" s="3" customFormat="1" ht="16" x14ac:dyDescent="0.2">
      <c r="A73" s="15" t="s">
        <v>22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>
        <v>15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42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I73" s="51"/>
    </row>
    <row r="74" spans="1:63" s="3" customFormat="1" ht="16" x14ac:dyDescent="0.2">
      <c r="A74" s="15" t="s">
        <v>34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>
        <v>15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42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63" s="3" customFormat="1" ht="16" x14ac:dyDescent="0.2">
      <c r="A75" s="15" t="s">
        <v>35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15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42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I75" s="9"/>
      <c r="BJ75" s="9"/>
      <c r="BK75" s="9"/>
    </row>
    <row r="76" spans="1:63" s="3" customFormat="1" ht="16" x14ac:dyDescent="0.2">
      <c r="A76" s="15" t="s">
        <v>21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v>15</v>
      </c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42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I76" s="8"/>
      <c r="BJ76" s="8"/>
      <c r="BK76" s="8"/>
    </row>
    <row r="77" spans="1:63" s="3" customFormat="1" ht="16" x14ac:dyDescent="0.2">
      <c r="A77" s="15" t="s">
        <v>32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>
        <v>10</v>
      </c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42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I77" s="9"/>
      <c r="BJ77" s="9"/>
      <c r="BK77" s="9"/>
    </row>
    <row r="78" spans="1:63" s="3" customFormat="1" ht="16" x14ac:dyDescent="0.2">
      <c r="A78" s="15" t="s">
        <v>23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>
        <v>15</v>
      </c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42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63" s="3" customFormat="1" ht="16" x14ac:dyDescent="0.2">
      <c r="A79" s="15" t="s">
        <v>39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>
        <v>15</v>
      </c>
      <c r="AE79" s="19"/>
      <c r="AF79" s="19"/>
      <c r="AG79" s="19"/>
      <c r="AH79" s="19"/>
      <c r="AI79" s="19"/>
      <c r="AJ79" s="19"/>
      <c r="AK79" s="19"/>
      <c r="AL79" s="19"/>
      <c r="AM79" s="42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63" s="3" customFormat="1" ht="16" x14ac:dyDescent="0.2">
      <c r="A80" s="15" t="s">
        <v>24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>
        <v>15</v>
      </c>
      <c r="AH80" s="19"/>
      <c r="AI80" s="19"/>
      <c r="AJ80" s="19"/>
      <c r="AK80" s="19"/>
      <c r="AL80" s="19"/>
      <c r="AM80" s="42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61" s="3" customFormat="1" ht="16" x14ac:dyDescent="0.2">
      <c r="A81" s="15" t="s">
        <v>36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>
        <v>10</v>
      </c>
      <c r="AK81" s="19"/>
      <c r="AL81" s="19"/>
      <c r="AM81" s="42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61" s="3" customFormat="1" ht="16" x14ac:dyDescent="0.2">
      <c r="A82" s="15" t="s">
        <v>40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42">
        <v>15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61" s="3" customFormat="1" ht="16" x14ac:dyDescent="0.2">
      <c r="A83" s="15" t="s">
        <v>37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42"/>
      <c r="AN83" s="19"/>
      <c r="AO83" s="19"/>
      <c r="AP83" s="19">
        <v>15</v>
      </c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61" s="3" customFormat="1" ht="16" x14ac:dyDescent="0.2">
      <c r="A84" s="15" t="s">
        <v>27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42"/>
      <c r="AN84" s="19"/>
      <c r="AO84" s="19"/>
      <c r="AP84" s="19"/>
      <c r="AQ84" s="19"/>
      <c r="AR84" s="19"/>
      <c r="AS84" s="19">
        <v>10</v>
      </c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61" s="3" customFormat="1" ht="16" x14ac:dyDescent="0.2">
      <c r="A85" s="15" t="s">
        <v>31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42"/>
      <c r="AN85" s="19"/>
      <c r="AO85" s="19"/>
      <c r="AP85" s="19"/>
      <c r="AQ85" s="19"/>
      <c r="AR85" s="19"/>
      <c r="AS85" s="19"/>
      <c r="AT85" s="19"/>
      <c r="AU85" s="19"/>
      <c r="AV85" s="19">
        <v>10</v>
      </c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61" s="3" customFormat="1" ht="16" x14ac:dyDescent="0.2">
      <c r="A86" s="15" t="s">
        <v>25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42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>
        <v>10</v>
      </c>
      <c r="AZ86" s="19"/>
      <c r="BA86" s="19"/>
      <c r="BB86" s="19"/>
      <c r="BC86" s="19"/>
      <c r="BD86" s="19"/>
      <c r="BE86" s="19"/>
      <c r="BF86" s="19"/>
    </row>
    <row r="87" spans="1:61" s="3" customFormat="1" ht="16" x14ac:dyDescent="0.2">
      <c r="A87" s="15" t="s">
        <v>38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42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>
        <v>10</v>
      </c>
      <c r="BC87" s="19"/>
      <c r="BD87" s="19"/>
      <c r="BE87" s="19"/>
      <c r="BF87" s="19"/>
    </row>
    <row r="88" spans="1:61" s="3" customFormat="1" ht="16" x14ac:dyDescent="0.2">
      <c r="A88" s="15" t="s">
        <v>33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>
        <v>15</v>
      </c>
      <c r="BF88" s="19"/>
    </row>
    <row r="89" spans="1:61" s="3" customFormat="1" ht="16" x14ac:dyDescent="0.2">
      <c r="A89" s="15" t="s">
        <v>42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H89" s="19">
        <v>10</v>
      </c>
    </row>
    <row r="90" spans="1:61" s="3" customFormat="1" ht="16" x14ac:dyDescent="0.2">
      <c r="A90" s="15" t="s">
        <v>41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I90" s="19">
        <v>10</v>
      </c>
    </row>
    <row r="91" spans="1:61" ht="16" x14ac:dyDescent="0.2">
      <c r="A91" s="24" t="s">
        <v>28</v>
      </c>
      <c r="B91" s="30">
        <f>B92+B95</f>
        <v>61.853005927222</v>
      </c>
      <c r="C91" s="30">
        <f t="shared" ref="C91:BI91" si="45">C92+C95</f>
        <v>66.048125543782419</v>
      </c>
      <c r="D91" s="30">
        <f t="shared" si="45"/>
        <v>67.403162800628252</v>
      </c>
      <c r="E91" s="30">
        <f t="shared" si="45"/>
        <v>47.543521019524007</v>
      </c>
      <c r="F91" s="30">
        <f t="shared" si="45"/>
        <v>48.055238926367011</v>
      </c>
      <c r="G91" s="30">
        <f t="shared" si="45"/>
        <v>67.85493391475984</v>
      </c>
      <c r="H91" s="30">
        <f t="shared" si="45"/>
        <v>61.153845629976004</v>
      </c>
      <c r="I91" s="30">
        <f t="shared" si="45"/>
        <v>59.137343921242831</v>
      </c>
      <c r="J91" s="30">
        <f t="shared" si="45"/>
        <v>59.792744541407728</v>
      </c>
      <c r="K91" s="30">
        <f t="shared" si="45"/>
        <v>50.728950022387998</v>
      </c>
      <c r="L91" s="30">
        <f t="shared" si="45"/>
        <v>64.941373895675156</v>
      </c>
      <c r="M91" s="30">
        <f t="shared" si="45"/>
        <v>61.08206341496944</v>
      </c>
      <c r="N91" s="30">
        <f t="shared" si="45"/>
        <v>47.357840981930003</v>
      </c>
      <c r="O91" s="30">
        <f t="shared" si="45"/>
        <v>58.094209140640828</v>
      </c>
      <c r="P91" s="30">
        <f t="shared" si="45"/>
        <v>48.287909478784343</v>
      </c>
      <c r="Q91" s="30">
        <f t="shared" si="45"/>
        <v>54.625328640851095</v>
      </c>
      <c r="R91" s="30">
        <f t="shared" si="45"/>
        <v>40.659067702037028</v>
      </c>
      <c r="S91" s="30">
        <f t="shared" si="45"/>
        <v>44.931234331658999</v>
      </c>
      <c r="T91" s="30">
        <f t="shared" si="45"/>
        <v>56.777329069571927</v>
      </c>
      <c r="U91" s="30">
        <f t="shared" si="45"/>
        <v>55.325672509750724</v>
      </c>
      <c r="V91" s="30">
        <f t="shared" si="45"/>
        <v>49.928080000000001</v>
      </c>
      <c r="W91" s="30">
        <f t="shared" si="45"/>
        <v>44.420287637185929</v>
      </c>
      <c r="X91" s="30">
        <f t="shared" si="45"/>
        <v>57.851496289542922</v>
      </c>
      <c r="Y91" s="30">
        <f t="shared" si="45"/>
        <v>52.60484158206593</v>
      </c>
      <c r="Z91" s="30">
        <f t="shared" si="45"/>
        <v>71.779437305885068</v>
      </c>
      <c r="AA91" s="30">
        <f t="shared" si="45"/>
        <v>59.796025554408679</v>
      </c>
      <c r="AB91" s="30">
        <f t="shared" si="45"/>
        <v>68.881647596703303</v>
      </c>
      <c r="AC91" s="30">
        <f t="shared" si="45"/>
        <v>81.09179201705129</v>
      </c>
      <c r="AD91" s="30">
        <f t="shared" si="45"/>
        <v>64.019921660158047</v>
      </c>
      <c r="AE91" s="30">
        <f t="shared" si="45"/>
        <v>73.08824874135405</v>
      </c>
      <c r="AF91" s="30">
        <f t="shared" si="45"/>
        <v>97.949783731747999</v>
      </c>
      <c r="AG91" s="30">
        <f t="shared" si="45"/>
        <v>62.892478362880212</v>
      </c>
      <c r="AH91" s="30">
        <f t="shared" si="45"/>
        <v>53.945093767000003</v>
      </c>
      <c r="AI91" s="30">
        <f t="shared" si="45"/>
        <v>75.43239539999999</v>
      </c>
      <c r="AJ91" s="30">
        <f t="shared" si="45"/>
        <v>41.299191679347821</v>
      </c>
      <c r="AK91" s="30">
        <f t="shared" si="45"/>
        <v>53.329109375326588</v>
      </c>
      <c r="AL91" s="30">
        <f t="shared" si="45"/>
        <v>97.396977195937808</v>
      </c>
      <c r="AM91" s="48">
        <f t="shared" si="45"/>
        <v>68.056470833012611</v>
      </c>
      <c r="AN91" s="30">
        <f t="shared" si="45"/>
        <v>95.776755437299997</v>
      </c>
      <c r="AO91" s="30">
        <f t="shared" si="45"/>
        <v>69.03678950746523</v>
      </c>
      <c r="AP91" s="30">
        <f t="shared" si="45"/>
        <v>63.791397655888886</v>
      </c>
      <c r="AQ91" s="30">
        <f t="shared" si="45"/>
        <v>96.331229679730484</v>
      </c>
      <c r="AR91" s="30">
        <f t="shared" si="45"/>
        <v>80.776026616142858</v>
      </c>
      <c r="AS91" s="30">
        <f t="shared" si="45"/>
        <v>84.417167872547111</v>
      </c>
      <c r="AT91" s="30">
        <f t="shared" si="45"/>
        <v>89.926442149657987</v>
      </c>
      <c r="AU91" s="30">
        <f t="shared" si="45"/>
        <v>70.772631734479546</v>
      </c>
      <c r="AV91" s="30">
        <f t="shared" si="45"/>
        <v>59.279872570065216</v>
      </c>
      <c r="AW91" s="30">
        <f t="shared" si="45"/>
        <v>84.727013828053003</v>
      </c>
      <c r="AX91" s="30">
        <f t="shared" si="45"/>
        <v>71.464304302000016</v>
      </c>
      <c r="AY91" s="30">
        <f t="shared" si="45"/>
        <v>62.638961593000005</v>
      </c>
      <c r="AZ91" s="30">
        <f t="shared" si="45"/>
        <v>79.992610292259087</v>
      </c>
      <c r="BA91" s="30">
        <f t="shared" si="45"/>
        <v>62.063711081929739</v>
      </c>
      <c r="BB91" s="30">
        <f t="shared" si="45"/>
        <v>55.255847736598398</v>
      </c>
      <c r="BC91" s="30">
        <f t="shared" si="45"/>
        <v>74.987161237995281</v>
      </c>
      <c r="BD91" s="30">
        <f t="shared" si="45"/>
        <v>71.437062514061765</v>
      </c>
      <c r="BE91" s="30">
        <f t="shared" si="45"/>
        <v>81.33355027770304</v>
      </c>
      <c r="BF91" s="30">
        <f t="shared" si="45"/>
        <v>75.490776892746936</v>
      </c>
      <c r="BG91" s="30">
        <f t="shared" si="45"/>
        <v>66.201635526999993</v>
      </c>
      <c r="BH91" s="30">
        <f t="shared" si="45"/>
        <v>65.436384778897761</v>
      </c>
      <c r="BI91" s="30">
        <f t="shared" si="45"/>
        <v>81.605906478453477</v>
      </c>
    </row>
    <row r="92" spans="1:61" ht="16" x14ac:dyDescent="0.2">
      <c r="A92" s="11" t="s">
        <v>16</v>
      </c>
      <c r="B92" s="12">
        <f>B93+B94</f>
        <v>61.853005927222</v>
      </c>
      <c r="C92" s="12">
        <f t="shared" ref="C92:AW92" si="46">C93+C94</f>
        <v>66.048125543782419</v>
      </c>
      <c r="D92" s="12">
        <f t="shared" si="46"/>
        <v>67.403162800628252</v>
      </c>
      <c r="E92" s="12">
        <f t="shared" si="46"/>
        <v>47.543521019524007</v>
      </c>
      <c r="F92" s="12">
        <f t="shared" si="46"/>
        <v>48.055238926367011</v>
      </c>
      <c r="G92" s="12">
        <f t="shared" si="46"/>
        <v>67.85493391475984</v>
      </c>
      <c r="H92" s="12">
        <f t="shared" si="46"/>
        <v>61.153845629976004</v>
      </c>
      <c r="I92" s="12">
        <f t="shared" si="46"/>
        <v>59.137343921242831</v>
      </c>
      <c r="J92" s="12">
        <f t="shared" si="46"/>
        <v>59.792744541407728</v>
      </c>
      <c r="K92" s="12">
        <f t="shared" si="46"/>
        <v>50.728950022387998</v>
      </c>
      <c r="L92" s="12">
        <f t="shared" si="46"/>
        <v>64.941373895675156</v>
      </c>
      <c r="M92" s="12">
        <f t="shared" si="46"/>
        <v>61.08206341496944</v>
      </c>
      <c r="N92" s="12">
        <f t="shared" si="46"/>
        <v>47.357840981930003</v>
      </c>
      <c r="O92" s="12">
        <f t="shared" si="46"/>
        <v>58.094209140640828</v>
      </c>
      <c r="P92" s="12">
        <f t="shared" si="46"/>
        <v>48.287909478784343</v>
      </c>
      <c r="Q92" s="12">
        <f t="shared" si="46"/>
        <v>54.625328640851095</v>
      </c>
      <c r="R92" s="12">
        <f t="shared" si="46"/>
        <v>40.659067702037028</v>
      </c>
      <c r="S92" s="12">
        <f t="shared" si="46"/>
        <v>44.931234331658999</v>
      </c>
      <c r="T92" s="12">
        <f t="shared" si="46"/>
        <v>56.777329069571927</v>
      </c>
      <c r="U92" s="12">
        <f t="shared" si="46"/>
        <v>55.325672509750724</v>
      </c>
      <c r="V92" s="12">
        <f t="shared" si="46"/>
        <v>49.928080000000001</v>
      </c>
      <c r="W92" s="12">
        <f t="shared" si="46"/>
        <v>44.420287637185929</v>
      </c>
      <c r="X92" s="12">
        <f t="shared" si="46"/>
        <v>57.851496289542922</v>
      </c>
      <c r="Y92" s="12">
        <f t="shared" si="46"/>
        <v>52.60484158206593</v>
      </c>
      <c r="Z92" s="12">
        <f t="shared" si="46"/>
        <v>71.779437305885068</v>
      </c>
      <c r="AA92" s="12">
        <f t="shared" si="46"/>
        <v>59.796025554408679</v>
      </c>
      <c r="AB92" s="12">
        <f t="shared" si="46"/>
        <v>68.881647596703303</v>
      </c>
      <c r="AC92" s="12">
        <f t="shared" si="46"/>
        <v>81.09179201705129</v>
      </c>
      <c r="AD92" s="12">
        <f t="shared" si="46"/>
        <v>64.019921660158047</v>
      </c>
      <c r="AE92" s="12">
        <f t="shared" si="46"/>
        <v>73.08824874135405</v>
      </c>
      <c r="AF92" s="12">
        <f t="shared" si="46"/>
        <v>97.949783731747999</v>
      </c>
      <c r="AG92" s="12">
        <f t="shared" si="46"/>
        <v>62.892478362880212</v>
      </c>
      <c r="AH92" s="12">
        <f t="shared" si="46"/>
        <v>53.945093767000003</v>
      </c>
      <c r="AI92" s="12">
        <f t="shared" si="46"/>
        <v>75.43239539999999</v>
      </c>
      <c r="AJ92" s="12">
        <f t="shared" si="46"/>
        <v>41.299191679347821</v>
      </c>
      <c r="AK92" s="12">
        <f t="shared" si="46"/>
        <v>53.329109375326588</v>
      </c>
      <c r="AL92" s="12">
        <f t="shared" si="46"/>
        <v>97.396977195937808</v>
      </c>
      <c r="AM92" s="13">
        <f t="shared" si="46"/>
        <v>68.056470833012611</v>
      </c>
      <c r="AN92" s="12">
        <f t="shared" si="46"/>
        <v>93.276755437299997</v>
      </c>
      <c r="AO92" s="12">
        <f t="shared" si="46"/>
        <v>69.03678950746523</v>
      </c>
      <c r="AP92" s="12">
        <f t="shared" si="46"/>
        <v>63.791397655888886</v>
      </c>
      <c r="AQ92" s="12">
        <f t="shared" si="46"/>
        <v>96.331229679730484</v>
      </c>
      <c r="AR92" s="12">
        <f t="shared" si="46"/>
        <v>80.776026616142858</v>
      </c>
      <c r="AS92" s="12">
        <f t="shared" si="46"/>
        <v>71.917167872547111</v>
      </c>
      <c r="AT92" s="12">
        <f t="shared" si="46"/>
        <v>89.926442149657987</v>
      </c>
      <c r="AU92" s="12">
        <f t="shared" si="46"/>
        <v>70.772631734479546</v>
      </c>
      <c r="AV92" s="12">
        <f t="shared" si="46"/>
        <v>59.279872570065216</v>
      </c>
      <c r="AW92" s="12">
        <f t="shared" si="46"/>
        <v>84.727013828053003</v>
      </c>
      <c r="AX92" s="12">
        <f>AX93+AX94</f>
        <v>71.464304302000016</v>
      </c>
      <c r="AY92" s="12">
        <f t="shared" ref="AY92:BI92" si="47">AY93+AY94</f>
        <v>62.638961593000005</v>
      </c>
      <c r="AZ92" s="12">
        <f t="shared" si="47"/>
        <v>79.992610292259087</v>
      </c>
      <c r="BA92" s="12">
        <f t="shared" si="47"/>
        <v>62.063711081929739</v>
      </c>
      <c r="BB92" s="12">
        <f t="shared" si="47"/>
        <v>55.255847736598398</v>
      </c>
      <c r="BC92" s="12">
        <f t="shared" si="47"/>
        <v>74.987161237995281</v>
      </c>
      <c r="BD92" s="12">
        <f t="shared" si="47"/>
        <v>71.437062514061765</v>
      </c>
      <c r="BE92" s="12">
        <f t="shared" si="47"/>
        <v>66.33355027770304</v>
      </c>
      <c r="BF92" s="12">
        <f t="shared" si="47"/>
        <v>75.490776892746936</v>
      </c>
      <c r="BG92" s="12">
        <f t="shared" si="47"/>
        <v>66.201635526999993</v>
      </c>
      <c r="BH92" s="12">
        <f t="shared" si="47"/>
        <v>65.436384778897761</v>
      </c>
      <c r="BI92" s="12">
        <f t="shared" si="47"/>
        <v>81.605906478453477</v>
      </c>
    </row>
    <row r="93" spans="1:61" ht="16.5" customHeight="1" x14ac:dyDescent="0.2">
      <c r="A93" s="15" t="s">
        <v>17</v>
      </c>
      <c r="B93" s="19">
        <v>49.993972126999999</v>
      </c>
      <c r="C93" s="19">
        <v>53.156298677499997</v>
      </c>
      <c r="D93" s="19">
        <v>57.685393226800002</v>
      </c>
      <c r="E93" s="19">
        <v>34.894279418000004</v>
      </c>
      <c r="F93" s="19">
        <v>44.923773110100008</v>
      </c>
      <c r="G93" s="19">
        <v>61.818029579499999</v>
      </c>
      <c r="H93" s="19">
        <v>58.341527602500001</v>
      </c>
      <c r="I93" s="19">
        <v>56.334053808199997</v>
      </c>
      <c r="J93" s="19">
        <v>54.748798655599998</v>
      </c>
      <c r="K93" s="19">
        <v>47.606711769</v>
      </c>
      <c r="L93" s="19">
        <v>63.776095390000002</v>
      </c>
      <c r="M93" s="19">
        <v>60.336456622999997</v>
      </c>
      <c r="N93" s="19">
        <v>44.543023509000001</v>
      </c>
      <c r="O93" s="19">
        <v>55.059570129999997</v>
      </c>
      <c r="P93" s="19">
        <v>46.111496291999998</v>
      </c>
      <c r="Q93" s="19">
        <v>53.590414168499997</v>
      </c>
      <c r="R93" s="19">
        <v>40.100045804499999</v>
      </c>
      <c r="S93" s="19">
        <v>43.958365581658995</v>
      </c>
      <c r="T93" s="19">
        <v>53.777451761000002</v>
      </c>
      <c r="U93" s="19">
        <v>55.209743064999998</v>
      </c>
      <c r="V93" s="19">
        <v>49.924399999999999</v>
      </c>
      <c r="W93" s="19">
        <v>42.835574950000002</v>
      </c>
      <c r="X93" s="19">
        <v>56.856569858934066</v>
      </c>
      <c r="Y93" s="19">
        <v>52.603850465065932</v>
      </c>
      <c r="Z93" s="19">
        <v>68.397333628516492</v>
      </c>
      <c r="AA93" s="19">
        <v>57.864996931318679</v>
      </c>
      <c r="AB93" s="19">
        <v>67.647353652747256</v>
      </c>
      <c r="AC93" s="19">
        <v>79.064657580000002</v>
      </c>
      <c r="AD93" s="19">
        <v>64.004083618681321</v>
      </c>
      <c r="AE93" s="19">
        <v>72.575905543406591</v>
      </c>
      <c r="AF93" s="19">
        <v>97.940813215000006</v>
      </c>
      <c r="AG93" s="19">
        <v>59.880325661087916</v>
      </c>
      <c r="AH93" s="19">
        <v>53.944116100000002</v>
      </c>
      <c r="AI93" s="19">
        <v>73.238435999999993</v>
      </c>
      <c r="AJ93" s="19">
        <v>39.843874499999998</v>
      </c>
      <c r="AK93" s="19">
        <v>52.319387543406592</v>
      </c>
      <c r="AL93" s="19">
        <v>89.736386743340674</v>
      </c>
      <c r="AM93" s="42">
        <v>65.479108210000007</v>
      </c>
      <c r="AN93" s="19">
        <v>85.3476360935</v>
      </c>
      <c r="AO93" s="19">
        <v>65.542238449999999</v>
      </c>
      <c r="AP93" s="19">
        <v>56.880563889999998</v>
      </c>
      <c r="AQ93" s="19">
        <v>85.756617055999996</v>
      </c>
      <c r="AR93" s="19">
        <v>72.948217255000003</v>
      </c>
      <c r="AS93" s="19">
        <v>66.549664818500005</v>
      </c>
      <c r="AT93" s="19">
        <v>82.480908658999994</v>
      </c>
      <c r="AU93" s="19">
        <v>63.9629709162</v>
      </c>
      <c r="AV93" s="19">
        <v>55.550400793999998</v>
      </c>
      <c r="AW93" s="19">
        <v>76.081525725000006</v>
      </c>
      <c r="AX93" s="19">
        <v>55.984519459000019</v>
      </c>
      <c r="AY93" s="19">
        <v>57.244598995665001</v>
      </c>
      <c r="AZ93" s="19">
        <v>68.699317539123058</v>
      </c>
      <c r="BA93" s="19">
        <v>54.953334004929737</v>
      </c>
      <c r="BB93" s="19">
        <v>48.850093124598395</v>
      </c>
      <c r="BC93" s="19">
        <v>65.53937488865563</v>
      </c>
      <c r="BD93" s="19">
        <v>55.884363163579991</v>
      </c>
      <c r="BE93" s="19">
        <v>48.758728914799995</v>
      </c>
      <c r="BF93" s="19">
        <v>65.778253656000004</v>
      </c>
      <c r="BG93" s="19">
        <v>51.255219821140997</v>
      </c>
      <c r="BH93" s="19">
        <v>38.838473850000028</v>
      </c>
      <c r="BI93" s="19">
        <v>73.809294227000009</v>
      </c>
    </row>
    <row r="94" spans="1:61" ht="16.5" customHeight="1" x14ac:dyDescent="0.2">
      <c r="A94" s="15" t="s">
        <v>18</v>
      </c>
      <c r="B94" s="19">
        <v>11.859033800222001</v>
      </c>
      <c r="C94" s="19">
        <v>12.891826866282429</v>
      </c>
      <c r="D94" s="19">
        <v>9.7177695738282441</v>
      </c>
      <c r="E94" s="19">
        <v>12.649241601524</v>
      </c>
      <c r="F94" s="19">
        <v>3.1314658162669993</v>
      </c>
      <c r="G94" s="19">
        <v>6.0369043352598464</v>
      </c>
      <c r="H94" s="19">
        <v>2.812318027476</v>
      </c>
      <c r="I94" s="19">
        <v>2.8032901130428334</v>
      </c>
      <c r="J94" s="19">
        <v>5.0439458858077328</v>
      </c>
      <c r="K94" s="19">
        <v>3.1222382533880002</v>
      </c>
      <c r="L94" s="19">
        <v>1.1652785056751507</v>
      </c>
      <c r="M94" s="19">
        <v>0.74560679196944524</v>
      </c>
      <c r="N94" s="19">
        <v>2.8148174729299997</v>
      </c>
      <c r="O94" s="19">
        <v>3.0346390106408299</v>
      </c>
      <c r="P94" s="19">
        <v>2.1764131867843433</v>
      </c>
      <c r="Q94" s="19">
        <v>1.0349144723510999</v>
      </c>
      <c r="R94" s="19">
        <v>0.5590218975370278</v>
      </c>
      <c r="S94" s="19">
        <v>0.97286874999999995</v>
      </c>
      <c r="T94" s="19">
        <v>2.999877308571925</v>
      </c>
      <c r="U94" s="19">
        <v>0.11592944475072757</v>
      </c>
      <c r="V94" s="19">
        <v>3.6800000000000001E-3</v>
      </c>
      <c r="W94" s="19">
        <v>1.5847126871859294</v>
      </c>
      <c r="X94" s="19">
        <v>0.99492643060885333</v>
      </c>
      <c r="Y94" s="19">
        <v>9.9111699999999991E-4</v>
      </c>
      <c r="Z94" s="19">
        <v>3.3821036773685691</v>
      </c>
      <c r="AA94" s="19">
        <v>1.93102862309</v>
      </c>
      <c r="AB94" s="19">
        <v>1.2342939439560439</v>
      </c>
      <c r="AC94" s="19">
        <v>2.027134437051282</v>
      </c>
      <c r="AD94" s="19">
        <v>1.58380414767255E-2</v>
      </c>
      <c r="AE94" s="19">
        <v>0.51234319794746574</v>
      </c>
      <c r="AF94" s="19">
        <v>8.970516748E-3</v>
      </c>
      <c r="AG94" s="19">
        <v>3.0121527017922962</v>
      </c>
      <c r="AH94" s="19">
        <v>9.7766699999999999E-4</v>
      </c>
      <c r="AI94" s="19">
        <v>2.1939593999999998</v>
      </c>
      <c r="AJ94" s="19">
        <v>1.4553171793478259</v>
      </c>
      <c r="AK94" s="19">
        <v>1.0097218319200001</v>
      </c>
      <c r="AL94" s="19">
        <v>7.6605904525971349</v>
      </c>
      <c r="AM94" s="42">
        <v>2.5773626230126028</v>
      </c>
      <c r="AN94" s="19">
        <v>7.9291193438000001</v>
      </c>
      <c r="AO94" s="19">
        <v>3.4945510574652352</v>
      </c>
      <c r="AP94" s="19">
        <v>6.9108337658888894</v>
      </c>
      <c r="AQ94" s="19">
        <v>10.574612623730495</v>
      </c>
      <c r="AR94" s="19">
        <v>7.8278093611428563</v>
      </c>
      <c r="AS94" s="19">
        <v>5.36750305404711</v>
      </c>
      <c r="AT94" s="19">
        <v>7.4455334906579997</v>
      </c>
      <c r="AU94" s="19">
        <v>6.8096608182795464</v>
      </c>
      <c r="AV94" s="19">
        <v>3.7294717760652176</v>
      </c>
      <c r="AW94" s="19">
        <v>8.6454881030529975</v>
      </c>
      <c r="AX94" s="19">
        <v>15.479784842999999</v>
      </c>
      <c r="AY94" s="19">
        <v>5.3943625973350002</v>
      </c>
      <c r="AZ94" s="19">
        <v>11.293292753136036</v>
      </c>
      <c r="BA94" s="19">
        <f>7110377077/1000000000</f>
        <v>7.1103770769999999</v>
      </c>
      <c r="BB94" s="19">
        <f>6405754612/1000000000</f>
        <v>6.405754612</v>
      </c>
      <c r="BC94" s="19">
        <v>9.4477863493396566</v>
      </c>
      <c r="BD94" s="19">
        <f>'[4]T-Bills-2017'!P70/1000</f>
        <v>15.552699350481772</v>
      </c>
      <c r="BE94" s="19">
        <f>'[5]T-Bills-2017'!P77/1000</f>
        <v>17.574821362903045</v>
      </c>
      <c r="BF94" s="19">
        <f>'[6]T-Bills-2017'!V72/1000</f>
        <v>9.7125232367469252</v>
      </c>
      <c r="BG94" s="19">
        <v>14.946415705859</v>
      </c>
      <c r="BH94" s="19">
        <v>26.597910928897729</v>
      </c>
      <c r="BI94" s="19">
        <v>7.7966122514534675</v>
      </c>
    </row>
    <row r="95" spans="1:61" ht="16" x14ac:dyDescent="0.2">
      <c r="A95" s="11" t="s">
        <v>19</v>
      </c>
      <c r="B95" s="12">
        <f>SUM(B96:B114)</f>
        <v>0</v>
      </c>
      <c r="C95" s="12">
        <f t="shared" ref="C95:BI95" si="48">SUM(C96:C114)</f>
        <v>0</v>
      </c>
      <c r="D95" s="12">
        <f t="shared" si="48"/>
        <v>0</v>
      </c>
      <c r="E95" s="12">
        <f t="shared" si="48"/>
        <v>0</v>
      </c>
      <c r="F95" s="12">
        <f t="shared" si="48"/>
        <v>0</v>
      </c>
      <c r="G95" s="12">
        <f t="shared" si="48"/>
        <v>0</v>
      </c>
      <c r="H95" s="12">
        <f t="shared" si="48"/>
        <v>0</v>
      </c>
      <c r="I95" s="12">
        <f t="shared" si="48"/>
        <v>0</v>
      </c>
      <c r="J95" s="12">
        <f t="shared" si="48"/>
        <v>0</v>
      </c>
      <c r="K95" s="12">
        <f t="shared" si="48"/>
        <v>0</v>
      </c>
      <c r="L95" s="12">
        <f t="shared" si="48"/>
        <v>0</v>
      </c>
      <c r="M95" s="12">
        <f t="shared" si="48"/>
        <v>0</v>
      </c>
      <c r="N95" s="12">
        <f t="shared" si="48"/>
        <v>0</v>
      </c>
      <c r="O95" s="12">
        <f t="shared" si="48"/>
        <v>0</v>
      </c>
      <c r="P95" s="12">
        <f t="shared" si="48"/>
        <v>0</v>
      </c>
      <c r="Q95" s="12">
        <f t="shared" si="48"/>
        <v>0</v>
      </c>
      <c r="R95" s="12">
        <f t="shared" si="48"/>
        <v>0</v>
      </c>
      <c r="S95" s="12">
        <f t="shared" si="48"/>
        <v>0</v>
      </c>
      <c r="T95" s="12">
        <f t="shared" si="48"/>
        <v>0</v>
      </c>
      <c r="U95" s="12">
        <f t="shared" si="48"/>
        <v>0</v>
      </c>
      <c r="V95" s="12">
        <f t="shared" si="48"/>
        <v>0</v>
      </c>
      <c r="W95" s="12">
        <f t="shared" si="48"/>
        <v>0</v>
      </c>
      <c r="X95" s="12">
        <f t="shared" si="48"/>
        <v>0</v>
      </c>
      <c r="Y95" s="12">
        <f t="shared" si="48"/>
        <v>0</v>
      </c>
      <c r="Z95" s="12">
        <f t="shared" si="48"/>
        <v>0</v>
      </c>
      <c r="AA95" s="12">
        <f t="shared" si="48"/>
        <v>0</v>
      </c>
      <c r="AB95" s="12">
        <f t="shared" si="48"/>
        <v>0</v>
      </c>
      <c r="AC95" s="12">
        <f t="shared" si="48"/>
        <v>0</v>
      </c>
      <c r="AD95" s="12">
        <f t="shared" si="48"/>
        <v>0</v>
      </c>
      <c r="AE95" s="12">
        <f t="shared" si="48"/>
        <v>0</v>
      </c>
      <c r="AF95" s="12">
        <f t="shared" si="48"/>
        <v>0</v>
      </c>
      <c r="AG95" s="12">
        <f t="shared" si="48"/>
        <v>0</v>
      </c>
      <c r="AH95" s="12">
        <f t="shared" si="48"/>
        <v>0</v>
      </c>
      <c r="AI95" s="12">
        <f t="shared" si="48"/>
        <v>0</v>
      </c>
      <c r="AJ95" s="12">
        <f t="shared" si="48"/>
        <v>0</v>
      </c>
      <c r="AK95" s="12">
        <f t="shared" si="48"/>
        <v>0</v>
      </c>
      <c r="AL95" s="12">
        <f t="shared" si="48"/>
        <v>0</v>
      </c>
      <c r="AM95" s="12">
        <f t="shared" si="48"/>
        <v>0</v>
      </c>
      <c r="AN95" s="12">
        <f t="shared" si="48"/>
        <v>2.5</v>
      </c>
      <c r="AO95" s="12">
        <f t="shared" si="48"/>
        <v>0</v>
      </c>
      <c r="AP95" s="12">
        <f t="shared" si="48"/>
        <v>0</v>
      </c>
      <c r="AQ95" s="12">
        <f t="shared" si="48"/>
        <v>0</v>
      </c>
      <c r="AR95" s="12">
        <f t="shared" si="48"/>
        <v>0</v>
      </c>
      <c r="AS95" s="12">
        <f t="shared" si="48"/>
        <v>12.5</v>
      </c>
      <c r="AT95" s="12">
        <f t="shared" si="48"/>
        <v>0</v>
      </c>
      <c r="AU95" s="12">
        <f t="shared" si="48"/>
        <v>0</v>
      </c>
      <c r="AV95" s="12">
        <f t="shared" si="48"/>
        <v>0</v>
      </c>
      <c r="AW95" s="12">
        <f t="shared" si="48"/>
        <v>0</v>
      </c>
      <c r="AX95" s="12">
        <f t="shared" si="48"/>
        <v>0</v>
      </c>
      <c r="AY95" s="12">
        <f t="shared" si="48"/>
        <v>0</v>
      </c>
      <c r="AZ95" s="12">
        <f t="shared" si="48"/>
        <v>0</v>
      </c>
      <c r="BA95" s="12">
        <f t="shared" si="48"/>
        <v>0</v>
      </c>
      <c r="BB95" s="12">
        <f t="shared" si="48"/>
        <v>0</v>
      </c>
      <c r="BC95" s="12">
        <f t="shared" si="48"/>
        <v>0</v>
      </c>
      <c r="BD95" s="12">
        <f t="shared" si="48"/>
        <v>0</v>
      </c>
      <c r="BE95" s="12">
        <f t="shared" si="48"/>
        <v>15</v>
      </c>
      <c r="BF95" s="12">
        <f t="shared" si="48"/>
        <v>0</v>
      </c>
      <c r="BG95" s="12">
        <f t="shared" si="48"/>
        <v>0</v>
      </c>
      <c r="BH95" s="12">
        <f t="shared" si="48"/>
        <v>0</v>
      </c>
      <c r="BI95" s="12">
        <f t="shared" si="48"/>
        <v>0</v>
      </c>
    </row>
    <row r="96" spans="1:61" ht="16" x14ac:dyDescent="0.2">
      <c r="A96" s="15" t="s">
        <v>20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42"/>
      <c r="AN96" s="19"/>
      <c r="AO96" s="19"/>
      <c r="AP96" s="19"/>
      <c r="AQ96" s="19"/>
      <c r="AR96" s="19"/>
      <c r="AS96" s="19">
        <v>12.5</v>
      </c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61" ht="16" x14ac:dyDescent="0.2">
      <c r="A97" s="15" t="s">
        <v>22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42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61" ht="16" x14ac:dyDescent="0.2">
      <c r="A98" s="15" t="s">
        <v>34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42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61" ht="16" x14ac:dyDescent="0.2">
      <c r="A99" s="15" t="s">
        <v>35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42"/>
      <c r="AN99" s="19">
        <v>2.5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61" ht="16" x14ac:dyDescent="0.2">
      <c r="A100" s="15" t="s">
        <v>21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42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E100" s="19">
        <v>15</v>
      </c>
    </row>
    <row r="101" spans="1:61" ht="16" x14ac:dyDescent="0.2">
      <c r="A101" s="15" t="s">
        <v>32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42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</row>
    <row r="102" spans="1:61" ht="16" x14ac:dyDescent="0.2">
      <c r="A102" s="15" t="s">
        <v>23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42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</row>
    <row r="103" spans="1:61" ht="16" x14ac:dyDescent="0.2">
      <c r="A103" s="15" t="s">
        <v>39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42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</row>
    <row r="104" spans="1:61" ht="16" x14ac:dyDescent="0.2">
      <c r="A104" s="15" t="s">
        <v>24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42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</row>
    <row r="105" spans="1:61" ht="16" x14ac:dyDescent="0.2">
      <c r="A105" s="15" t="s">
        <v>36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42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</row>
    <row r="106" spans="1:61" ht="16" x14ac:dyDescent="0.2">
      <c r="A106" s="15" t="s">
        <v>40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42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</row>
    <row r="107" spans="1:61" ht="16" x14ac:dyDescent="0.2">
      <c r="A107" s="15" t="s">
        <v>37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42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</row>
    <row r="108" spans="1:61" ht="16" x14ac:dyDescent="0.2">
      <c r="A108" s="15" t="s">
        <v>27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42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</row>
    <row r="109" spans="1:61" ht="16" x14ac:dyDescent="0.2">
      <c r="A109" s="15" t="s">
        <v>31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42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8"/>
    </row>
    <row r="110" spans="1:61" ht="16" x14ac:dyDescent="0.2">
      <c r="A110" s="15" t="s">
        <v>25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42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8"/>
    </row>
    <row r="111" spans="1:61" ht="16" x14ac:dyDescent="0.2">
      <c r="A111" s="15" t="s">
        <v>38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42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8"/>
      <c r="BI111" s="19"/>
    </row>
    <row r="112" spans="1:61" ht="16" x14ac:dyDescent="0.2">
      <c r="A112" s="15" t="s">
        <v>33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42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8"/>
    </row>
    <row r="113" spans="1:68" ht="16" x14ac:dyDescent="0.2">
      <c r="A113" s="15" t="s">
        <v>42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42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8"/>
    </row>
    <row r="114" spans="1:68" ht="16" x14ac:dyDescent="0.2">
      <c r="A114" s="15" t="s">
        <v>41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42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8"/>
    </row>
    <row r="115" spans="1:68" ht="16" x14ac:dyDescent="0.2">
      <c r="A115" s="24" t="s">
        <v>3</v>
      </c>
      <c r="B115" s="30">
        <f>B116+B119</f>
        <v>0.85679172377799784</v>
      </c>
      <c r="C115" s="30">
        <f t="shared" ref="C115:BI115" si="49">C116+C119</f>
        <v>1.6502467062175723</v>
      </c>
      <c r="D115" s="30">
        <f t="shared" si="49"/>
        <v>1.7827293571794498</v>
      </c>
      <c r="E115" s="30">
        <f t="shared" si="49"/>
        <v>0.77060398047599965</v>
      </c>
      <c r="F115" s="30">
        <f t="shared" si="49"/>
        <v>1.1272610736329993</v>
      </c>
      <c r="G115" s="30">
        <f t="shared" si="49"/>
        <v>1.145066085240154</v>
      </c>
      <c r="H115" s="30">
        <f t="shared" si="49"/>
        <v>0.84615437002400162</v>
      </c>
      <c r="I115" s="30">
        <f t="shared" si="49"/>
        <v>0.99390082875716745</v>
      </c>
      <c r="J115" s="30">
        <f t="shared" si="49"/>
        <v>0.75725545859226795</v>
      </c>
      <c r="K115" s="30">
        <f t="shared" si="49"/>
        <v>0.90167497761199977</v>
      </c>
      <c r="L115" s="30">
        <f t="shared" si="49"/>
        <v>1.1988465443248493</v>
      </c>
      <c r="M115" s="30">
        <f t="shared" si="49"/>
        <v>0.93755087103055423</v>
      </c>
      <c r="N115" s="30">
        <f t="shared" si="49"/>
        <v>0.65265226006999966</v>
      </c>
      <c r="O115" s="30">
        <f t="shared" si="49"/>
        <v>1.6416486550325671</v>
      </c>
      <c r="P115" s="30">
        <f t="shared" si="49"/>
        <v>0.69159052121565656</v>
      </c>
      <c r="Q115" s="30">
        <f t="shared" si="49"/>
        <v>0.77929635914889972</v>
      </c>
      <c r="R115" s="30">
        <f t="shared" si="49"/>
        <v>1.7075787265343996</v>
      </c>
      <c r="S115" s="30">
        <f t="shared" si="49"/>
        <v>0.56126566834099967</v>
      </c>
      <c r="T115" s="30">
        <f t="shared" si="49"/>
        <v>0.71467093042807484</v>
      </c>
      <c r="U115" s="30">
        <f t="shared" si="49"/>
        <v>2.2671399902492726</v>
      </c>
      <c r="V115" s="30">
        <f t="shared" si="49"/>
        <v>0.52191999999999972</v>
      </c>
      <c r="W115" s="30">
        <f t="shared" si="49"/>
        <v>0.72033736281407101</v>
      </c>
      <c r="X115" s="30">
        <f t="shared" si="49"/>
        <v>2.732878710457082</v>
      </c>
      <c r="Y115" s="30">
        <f t="shared" si="49"/>
        <v>0.64515841793406659</v>
      </c>
      <c r="Z115" s="30">
        <f t="shared" si="49"/>
        <v>0.82056269381824509</v>
      </c>
      <c r="AA115" s="30">
        <f t="shared" si="49"/>
        <v>3.1780369455913191</v>
      </c>
      <c r="AB115" s="30">
        <f t="shared" si="49"/>
        <v>0.86835240329670427</v>
      </c>
      <c r="AC115" s="30">
        <f t="shared" si="49"/>
        <v>1.1468329829487174</v>
      </c>
      <c r="AD115" s="30">
        <f t="shared" si="49"/>
        <v>3.3765894353186812</v>
      </c>
      <c r="AE115" s="30">
        <f t="shared" si="49"/>
        <v>0.7637512586459414</v>
      </c>
      <c r="AF115" s="30">
        <f t="shared" si="49"/>
        <v>0.98971626825200054</v>
      </c>
      <c r="AG115" s="30">
        <f t="shared" si="49"/>
        <v>4.0701341371197923</v>
      </c>
      <c r="AH115" s="30">
        <f t="shared" si="49"/>
        <v>0.65590623300000073</v>
      </c>
      <c r="AI115" s="30">
        <f t="shared" si="49"/>
        <v>1.2082296000000008</v>
      </c>
      <c r="AJ115" s="30">
        <f t="shared" si="49"/>
        <v>4.1636333206521741</v>
      </c>
      <c r="AK115" s="30">
        <f t="shared" si="49"/>
        <v>0.67089062467340721</v>
      </c>
      <c r="AL115" s="30">
        <f t="shared" si="49"/>
        <v>1.0938100360622067</v>
      </c>
      <c r="AM115" s="48">
        <f t="shared" si="49"/>
        <v>5.4038416669873968</v>
      </c>
      <c r="AN115" s="30">
        <f t="shared" si="49"/>
        <v>1.507544562699999</v>
      </c>
      <c r="AO115" s="30">
        <f t="shared" si="49"/>
        <v>1.0812104925347645</v>
      </c>
      <c r="AP115" s="30">
        <f t="shared" si="49"/>
        <v>5.1450937291111103</v>
      </c>
      <c r="AQ115" s="30">
        <f t="shared" si="49"/>
        <v>2.4559703202695027</v>
      </c>
      <c r="AR115" s="30">
        <f t="shared" si="49"/>
        <v>1.5389733838571427</v>
      </c>
      <c r="AS115" s="30">
        <f t="shared" si="49"/>
        <v>6.8150946274528916</v>
      </c>
      <c r="AT115" s="30">
        <f t="shared" si="49"/>
        <v>1.6413578503420001</v>
      </c>
      <c r="AU115" s="30">
        <f t="shared" si="49"/>
        <v>1.5926682655204543</v>
      </c>
      <c r="AV115" s="30">
        <f t="shared" si="49"/>
        <v>6.1522524299347809</v>
      </c>
      <c r="AW115" s="30">
        <f t="shared" si="49"/>
        <v>2.3329861719470024</v>
      </c>
      <c r="AX115" s="30">
        <f t="shared" si="49"/>
        <v>2.0467826980000008</v>
      </c>
      <c r="AY115" s="30">
        <f t="shared" si="49"/>
        <v>6.6493634066649996</v>
      </c>
      <c r="AZ115" s="30">
        <f t="shared" si="49"/>
        <v>2.2421106766639518</v>
      </c>
      <c r="BA115" s="30">
        <f t="shared" si="49"/>
        <v>1.9293355233806964</v>
      </c>
      <c r="BB115" s="30">
        <f t="shared" si="49"/>
        <v>6.806445977786221</v>
      </c>
      <c r="BC115" s="30">
        <f t="shared" si="49"/>
        <v>1.9744015291603452</v>
      </c>
      <c r="BD115" s="30">
        <f t="shared" si="49"/>
        <v>2.2338352585182286</v>
      </c>
      <c r="BE115" s="30">
        <f t="shared" si="49"/>
        <v>8.0120747222969584</v>
      </c>
      <c r="BF115" s="30">
        <f t="shared" si="49"/>
        <v>2.2404231072530734</v>
      </c>
      <c r="BG115" s="30">
        <f t="shared" si="49"/>
        <v>1.9238644651410042</v>
      </c>
      <c r="BH115" s="30">
        <f t="shared" si="49"/>
        <v>7.9209123550308345</v>
      </c>
      <c r="BI115" s="30">
        <f t="shared" si="49"/>
        <v>1.9595935215465332</v>
      </c>
      <c r="BJ115" s="18"/>
    </row>
    <row r="116" spans="1:68" ht="16" x14ac:dyDescent="0.2">
      <c r="A116" s="11" t="s">
        <v>16</v>
      </c>
      <c r="B116" s="12">
        <f>B117+B118</f>
        <v>0.85679172377799784</v>
      </c>
      <c r="C116" s="12">
        <f t="shared" ref="C116:AW116" si="50">C117+C118</f>
        <v>1.5190019562175723</v>
      </c>
      <c r="D116" s="12">
        <f t="shared" si="50"/>
        <v>1.7827293571794498</v>
      </c>
      <c r="E116" s="12">
        <f t="shared" si="50"/>
        <v>0.62997898047599965</v>
      </c>
      <c r="F116" s="12">
        <f t="shared" si="50"/>
        <v>0.93476107363299932</v>
      </c>
      <c r="G116" s="12">
        <f t="shared" si="50"/>
        <v>1.145066085240154</v>
      </c>
      <c r="H116" s="12">
        <f t="shared" si="50"/>
        <v>0.84615437002400162</v>
      </c>
      <c r="I116" s="12">
        <f t="shared" si="50"/>
        <v>0.86265607875716743</v>
      </c>
      <c r="J116" s="12">
        <f t="shared" si="50"/>
        <v>0.75725545859226795</v>
      </c>
      <c r="K116" s="12">
        <f t="shared" si="50"/>
        <v>0.76104997761199977</v>
      </c>
      <c r="L116" s="12">
        <f t="shared" si="50"/>
        <v>1.0063465443248494</v>
      </c>
      <c r="M116" s="12">
        <f t="shared" si="50"/>
        <v>0.93755087103055423</v>
      </c>
      <c r="N116" s="12">
        <f t="shared" si="50"/>
        <v>0.65265226006999966</v>
      </c>
      <c r="O116" s="12">
        <f t="shared" si="50"/>
        <v>0.92446115503256709</v>
      </c>
      <c r="P116" s="12">
        <f t="shared" si="50"/>
        <v>0.69159052121565656</v>
      </c>
      <c r="Q116" s="12">
        <f t="shared" si="50"/>
        <v>0.63867135914889972</v>
      </c>
      <c r="R116" s="12">
        <f t="shared" si="50"/>
        <v>0.62713229796297099</v>
      </c>
      <c r="S116" s="12">
        <f t="shared" si="50"/>
        <v>0.56126566834099967</v>
      </c>
      <c r="T116" s="12">
        <f t="shared" si="50"/>
        <v>0.71467093042807484</v>
      </c>
      <c r="U116" s="12">
        <f t="shared" si="50"/>
        <v>0.65932749024927262</v>
      </c>
      <c r="V116" s="12">
        <f t="shared" si="50"/>
        <v>0.52191999999999972</v>
      </c>
      <c r="W116" s="12">
        <f t="shared" si="50"/>
        <v>0.57971236281407101</v>
      </c>
      <c r="X116" s="12">
        <f t="shared" si="50"/>
        <v>0.64850371045708177</v>
      </c>
      <c r="Y116" s="12">
        <f t="shared" si="50"/>
        <v>0.64515841793406659</v>
      </c>
      <c r="Z116" s="12">
        <f t="shared" si="50"/>
        <v>0.82056269381824509</v>
      </c>
      <c r="AA116" s="12">
        <f t="shared" si="50"/>
        <v>0.70397444559131905</v>
      </c>
      <c r="AB116" s="12">
        <f t="shared" si="50"/>
        <v>0.86835240329670427</v>
      </c>
      <c r="AC116" s="12">
        <f t="shared" si="50"/>
        <v>1.0062079829487174</v>
      </c>
      <c r="AD116" s="12">
        <f t="shared" si="50"/>
        <v>0.64596443531868131</v>
      </c>
      <c r="AE116" s="12">
        <f t="shared" si="50"/>
        <v>0.7637512586459414</v>
      </c>
      <c r="AF116" s="12">
        <f t="shared" si="50"/>
        <v>0.98971626825200054</v>
      </c>
      <c r="AG116" s="12">
        <f t="shared" si="50"/>
        <v>0.69982163711979262</v>
      </c>
      <c r="AH116" s="12">
        <f t="shared" si="50"/>
        <v>0.65590623300000073</v>
      </c>
      <c r="AI116" s="12">
        <f t="shared" si="50"/>
        <v>1.0676046000000008</v>
      </c>
      <c r="AJ116" s="12">
        <f t="shared" si="50"/>
        <v>0.74050832065217387</v>
      </c>
      <c r="AK116" s="12">
        <f t="shared" si="50"/>
        <v>0.67089062467340721</v>
      </c>
      <c r="AL116" s="12">
        <f t="shared" si="50"/>
        <v>1.0938100360622067</v>
      </c>
      <c r="AM116" s="13">
        <f t="shared" si="50"/>
        <v>1.1335291669873961</v>
      </c>
      <c r="AN116" s="12">
        <f t="shared" si="50"/>
        <v>1.507544562699999</v>
      </c>
      <c r="AO116" s="12">
        <f t="shared" si="50"/>
        <v>1.0812104925347645</v>
      </c>
      <c r="AP116" s="12">
        <f t="shared" si="50"/>
        <v>1.0469687291111103</v>
      </c>
      <c r="AQ116" s="12">
        <f t="shared" si="50"/>
        <v>2.4559703202695027</v>
      </c>
      <c r="AR116" s="12">
        <f t="shared" si="50"/>
        <v>1.5389733838571427</v>
      </c>
      <c r="AS116" s="12">
        <f t="shared" si="50"/>
        <v>1.6260321274528917</v>
      </c>
      <c r="AT116" s="12">
        <f t="shared" si="50"/>
        <v>1.6413578503420001</v>
      </c>
      <c r="AU116" s="12">
        <f t="shared" si="50"/>
        <v>1.5926682655204543</v>
      </c>
      <c r="AV116" s="12">
        <f t="shared" si="50"/>
        <v>1.1541274299347808</v>
      </c>
      <c r="AW116" s="12">
        <f t="shared" si="50"/>
        <v>2.3329861719470024</v>
      </c>
      <c r="AX116" s="12">
        <f>AX117+AX118</f>
        <v>2.0467826980000008</v>
      </c>
      <c r="AY116" s="12">
        <f t="shared" ref="AY116:BI116" si="51">AY117+AY118</f>
        <v>1.5587384066649992</v>
      </c>
      <c r="AZ116" s="12">
        <f t="shared" si="51"/>
        <v>2.2421106766639518</v>
      </c>
      <c r="BA116" s="12">
        <f t="shared" si="51"/>
        <v>1.9293355233806964</v>
      </c>
      <c r="BB116" s="12">
        <f t="shared" si="51"/>
        <v>1.1745709777862212</v>
      </c>
      <c r="BC116" s="12">
        <f t="shared" si="51"/>
        <v>1.9744015291603452</v>
      </c>
      <c r="BD116" s="12">
        <f t="shared" si="51"/>
        <v>2.2338352585182286</v>
      </c>
      <c r="BE116" s="12">
        <f t="shared" si="51"/>
        <v>2.3114497222969579</v>
      </c>
      <c r="BF116" s="12">
        <f t="shared" si="51"/>
        <v>2.2404231072530734</v>
      </c>
      <c r="BG116" s="12">
        <f t="shared" si="51"/>
        <v>1.9238644651410042</v>
      </c>
      <c r="BH116" s="12">
        <f t="shared" si="51"/>
        <v>1.6690373550308342</v>
      </c>
      <c r="BI116" s="12">
        <f t="shared" si="51"/>
        <v>1.9595935215465332</v>
      </c>
      <c r="BJ116" s="36"/>
      <c r="BK116" s="2"/>
      <c r="BL116" s="2"/>
      <c r="BM116" s="2"/>
      <c r="BN116" s="2"/>
      <c r="BO116" s="2"/>
      <c r="BP116" s="2"/>
    </row>
    <row r="117" spans="1:68" ht="16" x14ac:dyDescent="0.2">
      <c r="A117" s="15" t="s">
        <v>17</v>
      </c>
      <c r="B117" s="19">
        <v>0.68852552399999856</v>
      </c>
      <c r="C117" s="19">
        <v>0.78392882250000151</v>
      </c>
      <c r="D117" s="19">
        <v>0.96946677319999908</v>
      </c>
      <c r="E117" s="19">
        <v>0.3244346380760002</v>
      </c>
      <c r="F117" s="19">
        <v>0.74512688989999909</v>
      </c>
      <c r="G117" s="19">
        <v>0.95607042050000046</v>
      </c>
      <c r="H117" s="19">
        <v>0.7183723975000017</v>
      </c>
      <c r="I117" s="19">
        <v>0.83874619180000054</v>
      </c>
      <c r="J117" s="19">
        <v>0.65660134440000062</v>
      </c>
      <c r="K117" s="19">
        <v>0.59728823099999973</v>
      </c>
      <c r="L117" s="19">
        <v>0.8778046100000001</v>
      </c>
      <c r="M117" s="19">
        <v>0.92954337699999945</v>
      </c>
      <c r="N117" s="19">
        <v>0.61497649099999963</v>
      </c>
      <c r="O117" s="19">
        <v>0.79502987000000003</v>
      </c>
      <c r="P117" s="19">
        <v>0.58060370799999972</v>
      </c>
      <c r="Q117" s="19">
        <v>0.62568583149999968</v>
      </c>
      <c r="R117" s="19">
        <v>0.6115541954999989</v>
      </c>
      <c r="S117" s="19">
        <v>0.53313441834099962</v>
      </c>
      <c r="T117" s="19">
        <v>0.65704823899999976</v>
      </c>
      <c r="U117" s="19">
        <v>0.65815693500000017</v>
      </c>
      <c r="V117" s="19">
        <v>0.52159999999999973</v>
      </c>
      <c r="W117" s="19">
        <v>0.5384250500000004</v>
      </c>
      <c r="X117" s="19">
        <v>0.63793014106593515</v>
      </c>
      <c r="Y117" s="19">
        <v>0.64514953493406657</v>
      </c>
      <c r="Z117" s="19">
        <v>0.67716637098901167</v>
      </c>
      <c r="AA117" s="19">
        <v>0.57800306868131901</v>
      </c>
      <c r="AB117" s="19">
        <v>0.7986463472527483</v>
      </c>
      <c r="AC117" s="19">
        <v>0.86834241999999928</v>
      </c>
      <c r="AD117" s="19">
        <v>0.64591638131868134</v>
      </c>
      <c r="AE117" s="19">
        <v>0.75859445659340718</v>
      </c>
      <c r="AF117" s="19">
        <v>0.98968678500000051</v>
      </c>
      <c r="AG117" s="19">
        <v>0.66847433891208896</v>
      </c>
      <c r="AH117" s="19">
        <v>0.65588390000000074</v>
      </c>
      <c r="AI117" s="19">
        <v>1.0215640000000008</v>
      </c>
      <c r="AJ117" s="19">
        <v>0.70512550000000007</v>
      </c>
      <c r="AK117" s="19">
        <v>0.64561245659340716</v>
      </c>
      <c r="AL117" s="19">
        <v>0.92791325665934166</v>
      </c>
      <c r="AM117" s="42">
        <v>1.0678917899999987</v>
      </c>
      <c r="AN117" s="19">
        <v>1.388663906499999</v>
      </c>
      <c r="AO117" s="19">
        <v>0.99616154999999973</v>
      </c>
      <c r="AP117" s="19">
        <v>0.89843610999999923</v>
      </c>
      <c r="AQ117" s="19">
        <v>1.9922829439999994</v>
      </c>
      <c r="AR117" s="19">
        <v>1.1344827449999997</v>
      </c>
      <c r="AS117" s="19">
        <v>1.4491351815000018</v>
      </c>
      <c r="AT117" s="19">
        <v>1.3843913410000002</v>
      </c>
      <c r="AU117" s="19">
        <v>1.1105290838000015</v>
      </c>
      <c r="AV117" s="19">
        <v>0.87259920599999818</v>
      </c>
      <c r="AW117" s="19">
        <v>1.6434742750000009</v>
      </c>
      <c r="AX117" s="19">
        <v>1.0625675410000008</v>
      </c>
      <c r="AY117" s="19">
        <v>1.1020010039999992</v>
      </c>
      <c r="AZ117" s="19">
        <v>1.2928034297999986</v>
      </c>
      <c r="BA117" s="19">
        <v>1.3435126003806963</v>
      </c>
      <c r="BB117" s="19">
        <v>1.0067255897862213</v>
      </c>
      <c r="BC117" s="19">
        <v>1.8700878785000006</v>
      </c>
      <c r="BD117" s="19">
        <v>1.5291346090000002</v>
      </c>
      <c r="BE117" s="19">
        <v>1.1598710852000014</v>
      </c>
      <c r="BF117" s="19">
        <v>2.0103463440000002</v>
      </c>
      <c r="BG117" s="19">
        <v>1.4739801710000004</v>
      </c>
      <c r="BH117" s="19">
        <v>1.2718482839285714</v>
      </c>
      <c r="BI117" s="19">
        <v>1.7465057730000011</v>
      </c>
      <c r="BJ117" s="36"/>
      <c r="BL117" s="2"/>
    </row>
    <row r="118" spans="1:68" ht="16" x14ac:dyDescent="0.2">
      <c r="A118" s="15" t="s">
        <v>18</v>
      </c>
      <c r="B118" s="19">
        <v>0.16826619977799928</v>
      </c>
      <c r="C118" s="19">
        <v>0.73507313371757077</v>
      </c>
      <c r="D118" s="19">
        <v>0.81326258397945062</v>
      </c>
      <c r="E118" s="19">
        <v>0.30554434239999945</v>
      </c>
      <c r="F118" s="19">
        <v>0.1896341837330002</v>
      </c>
      <c r="G118" s="19">
        <v>0.18899566474015353</v>
      </c>
      <c r="H118" s="19">
        <v>0.12778197252399989</v>
      </c>
      <c r="I118" s="19">
        <v>2.3909886957166844E-2</v>
      </c>
      <c r="J118" s="19">
        <v>0.10065411419226729</v>
      </c>
      <c r="K118" s="19">
        <v>0.16376174661200008</v>
      </c>
      <c r="L118" s="19">
        <v>0.12854193432484931</v>
      </c>
      <c r="M118" s="19">
        <v>8.007494030554816E-3</v>
      </c>
      <c r="N118" s="19">
        <v>3.7675769070000004E-2</v>
      </c>
      <c r="O118" s="19">
        <v>0.12943128503256707</v>
      </c>
      <c r="P118" s="19">
        <v>0.11098681321565687</v>
      </c>
      <c r="Q118" s="19">
        <v>1.298552764890001E-2</v>
      </c>
      <c r="R118" s="19">
        <v>1.5578102462972115E-2</v>
      </c>
      <c r="S118" s="19">
        <v>2.8131250000000003E-2</v>
      </c>
      <c r="T118" s="19">
        <v>5.7622691428075114E-2</v>
      </c>
      <c r="U118" s="19">
        <v>1.170555249272433E-3</v>
      </c>
      <c r="V118" s="19">
        <v>3.1999999999999981E-4</v>
      </c>
      <c r="W118" s="19">
        <v>4.1287312814070561E-2</v>
      </c>
      <c r="X118" s="19">
        <v>1.0573569391146653E-2</v>
      </c>
      <c r="Y118" s="19">
        <v>8.8829999999999741E-6</v>
      </c>
      <c r="Z118" s="19">
        <v>0.1433963228292334</v>
      </c>
      <c r="AA118" s="19">
        <v>0.12597137690999999</v>
      </c>
      <c r="AB118" s="19">
        <v>6.9706056043955994E-2</v>
      </c>
      <c r="AC118" s="19">
        <v>0.13786556294871802</v>
      </c>
      <c r="AD118" s="19">
        <v>4.8053999999999998E-5</v>
      </c>
      <c r="AE118" s="19">
        <v>5.1568020525342446E-3</v>
      </c>
      <c r="AF118" s="19">
        <v>2.9483252000000794E-5</v>
      </c>
      <c r="AG118" s="19">
        <v>3.1347298207703621E-2</v>
      </c>
      <c r="AH118" s="19">
        <v>2.2333000000000049E-5</v>
      </c>
      <c r="AI118" s="19">
        <v>4.604060000000005E-2</v>
      </c>
      <c r="AJ118" s="19">
        <v>3.5382820652173831E-2</v>
      </c>
      <c r="AK118" s="19">
        <v>2.5278168080000007E-2</v>
      </c>
      <c r="AL118" s="19">
        <v>0.16589677940286501</v>
      </c>
      <c r="AM118" s="42">
        <v>6.5637376987397356E-2</v>
      </c>
      <c r="AN118" s="19">
        <v>0.11888065619999996</v>
      </c>
      <c r="AO118" s="19">
        <v>8.5048942534764721E-2</v>
      </c>
      <c r="AP118" s="19">
        <v>0.1485326191111111</v>
      </c>
      <c r="AQ118" s="19">
        <v>0.46368737626950346</v>
      </c>
      <c r="AR118" s="19">
        <v>0.40449063885714304</v>
      </c>
      <c r="AS118" s="19">
        <v>0.17689694595288985</v>
      </c>
      <c r="AT118" s="19">
        <v>0.25696650934199999</v>
      </c>
      <c r="AU118" s="19">
        <v>0.48213918172045267</v>
      </c>
      <c r="AV118" s="19">
        <v>0.28152822393478261</v>
      </c>
      <c r="AW118" s="19">
        <v>0.68951189694700166</v>
      </c>
      <c r="AX118" s="19">
        <v>0.98421515699999984</v>
      </c>
      <c r="AY118" s="19">
        <v>0.4567374026649999</v>
      </c>
      <c r="AZ118" s="19">
        <v>0.94930724686395318</v>
      </c>
      <c r="BA118" s="19">
        <f>585822923/1000000000</f>
        <v>0.58582292300000005</v>
      </c>
      <c r="BB118" s="19">
        <f>167845388/1000000000</f>
        <v>0.16784538800000001</v>
      </c>
      <c r="BC118" s="19">
        <v>0.10431365066034448</v>
      </c>
      <c r="BD118" s="19">
        <f>'[4]T-Bills-2017'!Q70/1000</f>
        <v>0.70470064951822853</v>
      </c>
      <c r="BE118" s="19">
        <f>'[5]T-Bills-2017'!Q77/1000</f>
        <v>1.1515786370969565</v>
      </c>
      <c r="BF118" s="19">
        <f>'[6]T-Bills-2017'!T72/1000</f>
        <v>0.23007676325307319</v>
      </c>
      <c r="BG118" s="19">
        <v>0.44988429414100367</v>
      </c>
      <c r="BH118" s="19">
        <v>0.3971890711022627</v>
      </c>
      <c r="BI118" s="19">
        <v>0.21308774854653209</v>
      </c>
      <c r="BJ118" s="36"/>
      <c r="BL118" s="6"/>
    </row>
    <row r="119" spans="1:68" ht="16" x14ac:dyDescent="0.2">
      <c r="A119" s="11" t="s">
        <v>19</v>
      </c>
      <c r="B119" s="12">
        <f>SUM(B120:B137)</f>
        <v>0</v>
      </c>
      <c r="C119" s="12">
        <f t="shared" ref="C119:BI119" si="52">SUM(C120:C137)</f>
        <v>0.13124474999999999</v>
      </c>
      <c r="D119" s="12">
        <f t="shared" si="52"/>
        <v>0</v>
      </c>
      <c r="E119" s="12">
        <f t="shared" si="52"/>
        <v>0.140625</v>
      </c>
      <c r="F119" s="12">
        <f t="shared" si="52"/>
        <v>0.1925</v>
      </c>
      <c r="G119" s="12">
        <f t="shared" si="52"/>
        <v>0</v>
      </c>
      <c r="H119" s="12">
        <f t="shared" si="52"/>
        <v>0</v>
      </c>
      <c r="I119" s="12">
        <f t="shared" si="52"/>
        <v>0.13124474999999999</v>
      </c>
      <c r="J119" s="12">
        <f t="shared" si="52"/>
        <v>0</v>
      </c>
      <c r="K119" s="12">
        <f t="shared" si="52"/>
        <v>0.140625</v>
      </c>
      <c r="L119" s="12">
        <f t="shared" si="52"/>
        <v>0.1925</v>
      </c>
      <c r="M119" s="12">
        <f t="shared" si="52"/>
        <v>0</v>
      </c>
      <c r="N119" s="12">
        <f t="shared" si="52"/>
        <v>0</v>
      </c>
      <c r="O119" s="12">
        <f t="shared" si="52"/>
        <v>0.71718749999999998</v>
      </c>
      <c r="P119" s="12">
        <f t="shared" si="52"/>
        <v>0</v>
      </c>
      <c r="Q119" s="12">
        <f t="shared" si="52"/>
        <v>0.140625</v>
      </c>
      <c r="R119" s="12">
        <f t="shared" si="52"/>
        <v>1.0804464285714286</v>
      </c>
      <c r="S119" s="12">
        <f t="shared" si="52"/>
        <v>0</v>
      </c>
      <c r="T119" s="12">
        <f t="shared" si="52"/>
        <v>0</v>
      </c>
      <c r="U119" s="12">
        <f t="shared" si="52"/>
        <v>1.6078125000000001</v>
      </c>
      <c r="V119" s="12">
        <f t="shared" si="52"/>
        <v>0</v>
      </c>
      <c r="W119" s="12">
        <f t="shared" si="52"/>
        <v>0.140625</v>
      </c>
      <c r="X119" s="12">
        <f t="shared" si="52"/>
        <v>2.0843750000000001</v>
      </c>
      <c r="Y119" s="12">
        <f t="shared" si="52"/>
        <v>0</v>
      </c>
      <c r="Z119" s="12">
        <f t="shared" si="52"/>
        <v>0</v>
      </c>
      <c r="AA119" s="12">
        <f t="shared" si="52"/>
        <v>2.4740625000000001</v>
      </c>
      <c r="AB119" s="12">
        <f t="shared" si="52"/>
        <v>0</v>
      </c>
      <c r="AC119" s="12">
        <f t="shared" si="52"/>
        <v>0.140625</v>
      </c>
      <c r="AD119" s="12">
        <f t="shared" si="52"/>
        <v>2.7306249999999999</v>
      </c>
      <c r="AE119" s="12">
        <f t="shared" si="52"/>
        <v>0</v>
      </c>
      <c r="AF119" s="12">
        <f t="shared" si="52"/>
        <v>0</v>
      </c>
      <c r="AG119" s="12">
        <f t="shared" si="52"/>
        <v>3.3703124999999998</v>
      </c>
      <c r="AH119" s="12">
        <f t="shared" si="52"/>
        <v>0</v>
      </c>
      <c r="AI119" s="12">
        <f t="shared" si="52"/>
        <v>0.140625</v>
      </c>
      <c r="AJ119" s="12">
        <f t="shared" si="52"/>
        <v>3.4231249999999998</v>
      </c>
      <c r="AK119" s="12">
        <f t="shared" si="52"/>
        <v>0</v>
      </c>
      <c r="AL119" s="12">
        <f t="shared" si="52"/>
        <v>0</v>
      </c>
      <c r="AM119" s="12">
        <f t="shared" si="52"/>
        <v>4.2703125000000002</v>
      </c>
      <c r="AN119" s="12">
        <f t="shared" si="52"/>
        <v>0</v>
      </c>
      <c r="AO119" s="12">
        <f t="shared" si="52"/>
        <v>0</v>
      </c>
      <c r="AP119" s="12">
        <f t="shared" si="52"/>
        <v>4.0981249999999996</v>
      </c>
      <c r="AQ119" s="12">
        <f t="shared" si="52"/>
        <v>0</v>
      </c>
      <c r="AR119" s="12">
        <f t="shared" si="52"/>
        <v>0</v>
      </c>
      <c r="AS119" s="12">
        <f t="shared" si="52"/>
        <v>5.1890625000000004</v>
      </c>
      <c r="AT119" s="12">
        <f t="shared" si="52"/>
        <v>0</v>
      </c>
      <c r="AU119" s="12">
        <f t="shared" si="52"/>
        <v>0</v>
      </c>
      <c r="AV119" s="12">
        <f t="shared" si="52"/>
        <v>4.9981249999999999</v>
      </c>
      <c r="AW119" s="12">
        <f t="shared" si="52"/>
        <v>0</v>
      </c>
      <c r="AX119" s="12">
        <f t="shared" si="52"/>
        <v>0</v>
      </c>
      <c r="AY119" s="12">
        <f t="shared" si="52"/>
        <v>5.0906250000000002</v>
      </c>
      <c r="AZ119" s="12">
        <f t="shared" si="52"/>
        <v>0</v>
      </c>
      <c r="BA119" s="12">
        <f t="shared" si="52"/>
        <v>0</v>
      </c>
      <c r="BB119" s="12">
        <f t="shared" si="52"/>
        <v>5.631875</v>
      </c>
      <c r="BC119" s="12">
        <f t="shared" si="52"/>
        <v>0</v>
      </c>
      <c r="BD119" s="12">
        <f t="shared" si="52"/>
        <v>0</v>
      </c>
      <c r="BE119" s="12">
        <f t="shared" si="52"/>
        <v>5.7006250000000005</v>
      </c>
      <c r="BF119" s="12">
        <f t="shared" si="52"/>
        <v>0</v>
      </c>
      <c r="BG119" s="12">
        <f t="shared" si="52"/>
        <v>0</v>
      </c>
      <c r="BH119" s="12">
        <f t="shared" si="52"/>
        <v>6.2518750000000001</v>
      </c>
      <c r="BI119" s="12">
        <f t="shared" si="52"/>
        <v>0</v>
      </c>
      <c r="BJ119" s="36"/>
    </row>
    <row r="120" spans="1:68" ht="16" x14ac:dyDescent="0.2">
      <c r="A120" s="15" t="s">
        <v>20</v>
      </c>
      <c r="B120" s="19"/>
      <c r="C120" s="19">
        <v>0.13124474999999999</v>
      </c>
      <c r="D120" s="19"/>
      <c r="E120" s="19"/>
      <c r="F120" s="19"/>
      <c r="G120" s="19"/>
      <c r="H120" s="19"/>
      <c r="I120" s="19">
        <v>0.13124474999999999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42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H120" s="2"/>
    </row>
    <row r="121" spans="1:68" ht="16" x14ac:dyDescent="0.2">
      <c r="A121" s="15" t="s">
        <v>22</v>
      </c>
      <c r="B121" s="19"/>
      <c r="C121" s="19"/>
      <c r="D121" s="19"/>
      <c r="E121" s="19"/>
      <c r="F121" s="19">
        <v>0.1925</v>
      </c>
      <c r="G121" s="19"/>
      <c r="H121" s="19"/>
      <c r="I121" s="19"/>
      <c r="J121" s="19"/>
      <c r="K121" s="19"/>
      <c r="L121" s="19">
        <v>0.1925</v>
      </c>
      <c r="M121" s="19"/>
      <c r="N121" s="19"/>
      <c r="O121" s="19"/>
      <c r="P121" s="19"/>
      <c r="Q121" s="19"/>
      <c r="R121" s="19">
        <v>0.1925</v>
      </c>
      <c r="S121" s="19"/>
      <c r="T121" s="19"/>
      <c r="U121" s="19"/>
      <c r="V121" s="19"/>
      <c r="W121" s="19"/>
      <c r="X121" s="19">
        <v>0.1925</v>
      </c>
      <c r="Y121" s="19"/>
      <c r="Z121" s="19"/>
      <c r="AA121" s="19"/>
      <c r="AB121" s="19"/>
      <c r="AC121" s="19"/>
      <c r="AD121" s="19">
        <v>0.1925</v>
      </c>
      <c r="AE121" s="19"/>
      <c r="AF121" s="19"/>
      <c r="AG121" s="19"/>
      <c r="AH121" s="19"/>
      <c r="AI121" s="19"/>
      <c r="AJ121" s="19"/>
      <c r="AK121" s="19"/>
      <c r="AL121" s="19"/>
      <c r="AM121" s="42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H121" s="19">
        <f>956250000/1000000000</f>
        <v>0.95625000000000004</v>
      </c>
    </row>
    <row r="122" spans="1:68" ht="16" x14ac:dyDescent="0.2">
      <c r="A122" s="15" t="s">
        <v>34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>
        <v>0.71718749999999998</v>
      </c>
      <c r="P122" s="19"/>
      <c r="Q122" s="19"/>
      <c r="R122" s="19"/>
      <c r="S122" s="19"/>
      <c r="T122" s="19"/>
      <c r="U122" s="19">
        <v>0.71718749999999998</v>
      </c>
      <c r="V122" s="19"/>
      <c r="W122" s="19"/>
      <c r="X122" s="19"/>
      <c r="Y122" s="19"/>
      <c r="Z122" s="19"/>
      <c r="AA122" s="19">
        <v>0.71718749999999998</v>
      </c>
      <c r="AB122" s="19"/>
      <c r="AC122" s="19"/>
      <c r="AD122" s="19"/>
      <c r="AE122" s="19"/>
      <c r="AF122" s="19"/>
      <c r="AG122" s="19">
        <v>0.71718749999999998</v>
      </c>
      <c r="AH122" s="19"/>
      <c r="AI122" s="19"/>
      <c r="AJ122" s="19"/>
      <c r="AK122" s="19"/>
      <c r="AL122" s="19"/>
      <c r="AM122" s="42">
        <v>0.71718749999999998</v>
      </c>
      <c r="AN122" s="19"/>
      <c r="AO122" s="19"/>
      <c r="AP122" s="19"/>
      <c r="AQ122" s="19"/>
      <c r="AR122" s="19"/>
      <c r="AS122" s="19">
        <v>0.71718749999999998</v>
      </c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E122" s="19">
        <f>890625000/1000000000</f>
        <v>0.890625</v>
      </c>
      <c r="BH122" s="19"/>
      <c r="BJ122" s="2"/>
    </row>
    <row r="123" spans="1:68" ht="16" x14ac:dyDescent="0.2">
      <c r="A123" s="15" t="s">
        <v>35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>
        <v>0.86624999999999996</v>
      </c>
      <c r="AB123" s="19"/>
      <c r="AC123" s="19"/>
      <c r="AD123" s="19"/>
      <c r="AE123" s="19"/>
      <c r="AF123" s="19"/>
      <c r="AG123" s="19">
        <v>0.86624999999999996</v>
      </c>
      <c r="AH123" s="19"/>
      <c r="AI123" s="19"/>
      <c r="AJ123" s="19"/>
      <c r="AK123" s="19"/>
      <c r="AL123" s="19"/>
      <c r="AM123" s="42">
        <v>0.86624999999999996</v>
      </c>
      <c r="AN123" s="19"/>
      <c r="AO123" s="19"/>
      <c r="AP123" s="19"/>
      <c r="AQ123" s="19"/>
      <c r="AR123" s="19"/>
      <c r="AS123" s="19">
        <v>0.86624999999999996</v>
      </c>
      <c r="AT123" s="19"/>
      <c r="AU123" s="19"/>
      <c r="AV123" s="19"/>
      <c r="AW123" s="19"/>
      <c r="AX123" s="19"/>
      <c r="AY123" s="19">
        <v>0.86624999999999996</v>
      </c>
      <c r="AZ123" s="19"/>
      <c r="BA123" s="19"/>
      <c r="BB123" s="19"/>
      <c r="BC123" s="19"/>
      <c r="BE123" s="19"/>
      <c r="BH123" s="19">
        <f>935625000/1000000000</f>
        <v>0.93562500000000004</v>
      </c>
    </row>
    <row r="124" spans="1:68" ht="16" x14ac:dyDescent="0.2">
      <c r="A124" s="15" t="s">
        <v>21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>
        <v>0.64624999999999999</v>
      </c>
      <c r="AE124" s="19"/>
      <c r="AF124" s="19"/>
      <c r="AG124" s="19"/>
      <c r="AH124" s="19"/>
      <c r="AI124" s="19"/>
      <c r="AJ124" s="19">
        <v>0.64624999999999999</v>
      </c>
      <c r="AK124" s="19"/>
      <c r="AL124" s="19"/>
      <c r="AM124" s="42"/>
      <c r="AN124" s="19"/>
      <c r="AO124" s="19"/>
      <c r="AP124" s="19">
        <v>0.64624999999999999</v>
      </c>
      <c r="AQ124" s="19"/>
      <c r="AR124" s="19"/>
      <c r="AS124" s="19"/>
      <c r="AT124" s="19"/>
      <c r="AU124" s="19"/>
      <c r="AV124" s="19">
        <v>0.64624999999999999</v>
      </c>
      <c r="AW124" s="19"/>
      <c r="AX124" s="19"/>
      <c r="AY124" s="19"/>
      <c r="AZ124" s="19"/>
      <c r="BA124" s="19"/>
      <c r="BB124" s="19">
        <f>[1]DOM2017!$C$22/1000000000</f>
        <v>0.64624999999999999</v>
      </c>
      <c r="BC124" s="19"/>
      <c r="BE124" s="19">
        <f>866250000/1000000000</f>
        <v>0.86624999999999996</v>
      </c>
      <c r="BH124" s="19"/>
    </row>
    <row r="125" spans="1:68" ht="16" x14ac:dyDescent="0.2">
      <c r="A125" s="15" t="s">
        <v>32</v>
      </c>
      <c r="B125" s="19"/>
      <c r="C125" s="19"/>
      <c r="D125" s="19"/>
      <c r="E125" s="19">
        <v>0.140625</v>
      </c>
      <c r="F125" s="19"/>
      <c r="G125" s="19"/>
      <c r="H125" s="19"/>
      <c r="I125" s="19"/>
      <c r="J125" s="19"/>
      <c r="K125" s="19">
        <v>0.140625</v>
      </c>
      <c r="L125" s="19"/>
      <c r="M125" s="19"/>
      <c r="N125" s="19"/>
      <c r="O125" s="19"/>
      <c r="P125" s="19"/>
      <c r="Q125" s="19">
        <v>0.140625</v>
      </c>
      <c r="R125" s="19"/>
      <c r="S125" s="19"/>
      <c r="T125" s="19"/>
      <c r="U125" s="19"/>
      <c r="V125" s="19"/>
      <c r="W125" s="19">
        <v>0.140625</v>
      </c>
      <c r="X125" s="19"/>
      <c r="Y125" s="19"/>
      <c r="Z125" s="19"/>
      <c r="AA125" s="19"/>
      <c r="AB125" s="19"/>
      <c r="AC125" s="19">
        <v>0.140625</v>
      </c>
      <c r="AD125" s="19"/>
      <c r="AE125" s="19"/>
      <c r="AF125" s="19"/>
      <c r="AG125" s="19"/>
      <c r="AH125" s="19"/>
      <c r="AI125" s="19">
        <v>0.140625</v>
      </c>
      <c r="AJ125" s="19"/>
      <c r="AK125" s="19"/>
      <c r="AL125" s="19"/>
      <c r="AM125" s="42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H125" s="19">
        <f>646250000/1000000000</f>
        <v>0.64624999999999999</v>
      </c>
    </row>
    <row r="126" spans="1:68" ht="16" x14ac:dyDescent="0.2">
      <c r="A126" s="15" t="s">
        <v>23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>
        <v>0.88500000000000001</v>
      </c>
      <c r="AK126" s="19"/>
      <c r="AL126" s="19"/>
      <c r="AM126" s="42"/>
      <c r="AN126" s="19"/>
      <c r="AO126" s="19"/>
      <c r="AP126" s="19">
        <v>0.88500000000000001</v>
      </c>
      <c r="AQ126" s="19"/>
      <c r="AR126" s="19"/>
      <c r="AS126" s="19"/>
      <c r="AT126" s="19"/>
      <c r="AU126" s="19"/>
      <c r="AV126" s="19">
        <v>0.88500000000000001</v>
      </c>
      <c r="AW126" s="19"/>
      <c r="AX126" s="19"/>
      <c r="AY126" s="19"/>
      <c r="AZ126" s="19"/>
      <c r="BA126" s="19"/>
      <c r="BB126" s="19">
        <f>[1]DOM2017!C26/1000000000</f>
        <v>0.88500000000000001</v>
      </c>
      <c r="BC126" s="19"/>
      <c r="BE126" s="19">
        <f>896250000/1000000000</f>
        <v>0.89624999999999999</v>
      </c>
      <c r="BH126" s="19"/>
    </row>
    <row r="127" spans="1:68" ht="16" x14ac:dyDescent="0.2">
      <c r="A127" s="15" t="s">
        <v>39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>
        <v>0.88794642857142858</v>
      </c>
      <c r="S127" s="19"/>
      <c r="T127" s="19"/>
      <c r="U127" s="19"/>
      <c r="V127" s="19"/>
      <c r="W127" s="19"/>
      <c r="X127" s="19">
        <v>0.95625000000000004</v>
      </c>
      <c r="Y127" s="19"/>
      <c r="Z127" s="19"/>
      <c r="AA127" s="19"/>
      <c r="AB127" s="19"/>
      <c r="AC127" s="19"/>
      <c r="AD127" s="19">
        <v>0.95625000000000004</v>
      </c>
      <c r="AE127" s="19"/>
      <c r="AF127" s="19"/>
      <c r="AG127" s="19"/>
      <c r="AH127" s="19"/>
      <c r="AI127" s="19"/>
      <c r="AJ127" s="19">
        <v>0.95625000000000004</v>
      </c>
      <c r="AK127" s="19"/>
      <c r="AL127" s="19"/>
      <c r="AM127" s="42"/>
      <c r="AN127" s="19"/>
      <c r="AO127" s="19"/>
      <c r="AP127" s="19">
        <v>0.95625000000000004</v>
      </c>
      <c r="AQ127" s="19"/>
      <c r="AR127" s="19"/>
      <c r="AS127" s="19"/>
      <c r="AT127" s="19"/>
      <c r="AU127" s="19"/>
      <c r="AV127" s="19">
        <v>0.95625000000000004</v>
      </c>
      <c r="AW127" s="19"/>
      <c r="AX127" s="19"/>
      <c r="AY127" s="19"/>
      <c r="AZ127" s="19"/>
      <c r="BA127" s="19"/>
      <c r="BB127" s="19">
        <f>[1]DOM2017!C30/1000000000</f>
        <v>0.95625000000000004</v>
      </c>
      <c r="BC127" s="19"/>
      <c r="BH127" s="19">
        <f>885000000/1000000000</f>
        <v>0.88500000000000001</v>
      </c>
    </row>
    <row r="128" spans="1:68" ht="16" x14ac:dyDescent="0.2">
      <c r="A128" s="15" t="s">
        <v>24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0.890625</v>
      </c>
      <c r="V128" s="19"/>
      <c r="W128" s="19"/>
      <c r="X128" s="19"/>
      <c r="Y128" s="19"/>
      <c r="Z128" s="19"/>
      <c r="AA128" s="19">
        <v>0.890625</v>
      </c>
      <c r="AB128" s="19"/>
      <c r="AC128" s="19"/>
      <c r="AD128" s="19"/>
      <c r="AE128" s="19"/>
      <c r="AF128" s="19"/>
      <c r="AG128" s="19">
        <v>0.890625</v>
      </c>
      <c r="AH128" s="19"/>
      <c r="AI128" s="19"/>
      <c r="AJ128" s="19"/>
      <c r="AK128" s="19"/>
      <c r="AL128" s="19"/>
      <c r="AM128" s="42">
        <v>0.890625</v>
      </c>
      <c r="AN128" s="19"/>
      <c r="AO128" s="19"/>
      <c r="AP128" s="19"/>
      <c r="AQ128" s="19"/>
      <c r="AR128" s="19"/>
      <c r="AS128" s="19">
        <v>0.890625</v>
      </c>
      <c r="AT128" s="19"/>
      <c r="AU128" s="19"/>
      <c r="AV128" s="19"/>
      <c r="AW128" s="19"/>
      <c r="AX128" s="19"/>
      <c r="AY128" s="19">
        <v>0.890625</v>
      </c>
      <c r="AZ128" s="19"/>
      <c r="BA128" s="19"/>
      <c r="BB128" s="19"/>
      <c r="BC128" s="19"/>
      <c r="BE128" s="19">
        <f>900000000/1000000000</f>
        <v>0.9</v>
      </c>
      <c r="BH128" s="19"/>
    </row>
    <row r="129" spans="1:61" ht="16" x14ac:dyDescent="0.2">
      <c r="A129" s="15" t="s">
        <v>36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>
        <v>0.89624999999999999</v>
      </c>
      <c r="AH129" s="19"/>
      <c r="AI129" s="19"/>
      <c r="AJ129" s="19"/>
      <c r="AK129" s="19"/>
      <c r="AL129" s="19"/>
      <c r="AM129" s="42">
        <v>0.89624999999999999</v>
      </c>
      <c r="AN129" s="19"/>
      <c r="AO129" s="19"/>
      <c r="AP129" s="19"/>
      <c r="AQ129" s="19"/>
      <c r="AR129" s="19"/>
      <c r="AS129" s="19">
        <v>0.89624999999999999</v>
      </c>
      <c r="AT129" s="19"/>
      <c r="AU129" s="19"/>
      <c r="AV129" s="19"/>
      <c r="AW129" s="19"/>
      <c r="AX129" s="19"/>
      <c r="AY129" s="19">
        <v>0.89624999999999999</v>
      </c>
      <c r="AZ129" s="19"/>
      <c r="BA129" s="19"/>
      <c r="BB129" s="19"/>
      <c r="BC129" s="19"/>
      <c r="BH129" s="19">
        <f>675000000/1000000000</f>
        <v>0.67500000000000004</v>
      </c>
    </row>
    <row r="130" spans="1:61" ht="16" x14ac:dyDescent="0.2">
      <c r="A130" s="15" t="s">
        <v>40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>
        <v>0.93562500000000004</v>
      </c>
      <c r="Y130" s="19"/>
      <c r="Z130" s="19"/>
      <c r="AA130" s="19"/>
      <c r="AB130" s="19"/>
      <c r="AC130" s="19"/>
      <c r="AD130" s="19">
        <v>0.93562500000000004</v>
      </c>
      <c r="AE130" s="19"/>
      <c r="AF130" s="19"/>
      <c r="AG130" s="19"/>
      <c r="AH130" s="19"/>
      <c r="AI130" s="19"/>
      <c r="AJ130" s="19">
        <v>0.93562500000000004</v>
      </c>
      <c r="AK130" s="19"/>
      <c r="AL130" s="19"/>
      <c r="AM130" s="42"/>
      <c r="AN130" s="19"/>
      <c r="AO130" s="19"/>
      <c r="AP130" s="19">
        <v>0.93562500000000004</v>
      </c>
      <c r="AQ130" s="19"/>
      <c r="AR130" s="19"/>
      <c r="AS130" s="19"/>
      <c r="AT130" s="19"/>
      <c r="AU130" s="19"/>
      <c r="AV130" s="19">
        <v>0.93562500000000004</v>
      </c>
      <c r="AW130" s="19"/>
      <c r="AX130" s="19"/>
      <c r="AY130" s="19"/>
      <c r="AZ130" s="19"/>
      <c r="BA130" s="19"/>
      <c r="BB130" s="19">
        <f>[1]DOM2017!$C$34/1000000000</f>
        <v>0.93562500000000004</v>
      </c>
      <c r="BC130" s="19"/>
      <c r="BE130" s="19">
        <f>918750000/1000000000</f>
        <v>0.91874999999999996</v>
      </c>
      <c r="BH130" s="19"/>
    </row>
    <row r="131" spans="1:61" ht="16" x14ac:dyDescent="0.2">
      <c r="A131" s="15" t="s">
        <v>37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42">
        <v>0.9</v>
      </c>
      <c r="AN131" s="19"/>
      <c r="AO131" s="19"/>
      <c r="AP131" s="19"/>
      <c r="AQ131" s="19"/>
      <c r="AR131" s="19"/>
      <c r="AS131" s="19">
        <v>0.9</v>
      </c>
      <c r="AT131" s="19"/>
      <c r="AU131" s="19"/>
      <c r="AV131" s="19"/>
      <c r="AW131" s="19"/>
      <c r="AX131" s="19"/>
      <c r="AY131" s="19">
        <v>0.9</v>
      </c>
      <c r="AZ131" s="19"/>
      <c r="BA131" s="19"/>
      <c r="BB131" s="19"/>
      <c r="BC131" s="19"/>
      <c r="BE131" s="19"/>
      <c r="BH131" s="19">
        <f>900000000/1000000000</f>
        <v>0.9</v>
      </c>
    </row>
    <row r="132" spans="1:61" ht="16" x14ac:dyDescent="0.2">
      <c r="A132" s="15" t="s">
        <v>27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42"/>
      <c r="AN132" s="19"/>
      <c r="AO132" s="19"/>
      <c r="AP132" s="19">
        <v>0.67500000000000004</v>
      </c>
      <c r="AQ132" s="19"/>
      <c r="AR132" s="19"/>
      <c r="AS132" s="19"/>
      <c r="AT132" s="19"/>
      <c r="AU132" s="19"/>
      <c r="AV132" s="19">
        <v>0.67500000000000004</v>
      </c>
      <c r="AW132" s="19"/>
      <c r="AX132" s="19"/>
      <c r="AY132" s="19"/>
      <c r="AZ132" s="19"/>
      <c r="BA132" s="19"/>
      <c r="BB132" s="19">
        <f>[1]DOM2017!$C$24/1000000000</f>
        <v>0.67500000000000004</v>
      </c>
      <c r="BC132" s="19"/>
      <c r="BE132" s="19">
        <f>618750000/1000000000</f>
        <v>0.61875000000000002</v>
      </c>
      <c r="BH132" s="19"/>
    </row>
    <row r="133" spans="1:61" ht="16" x14ac:dyDescent="0.2">
      <c r="A133" s="15" t="s">
        <v>31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42"/>
      <c r="AN133" s="19"/>
      <c r="AO133" s="19"/>
      <c r="AP133" s="19"/>
      <c r="AQ133" s="19"/>
      <c r="AR133" s="19"/>
      <c r="AS133" s="19">
        <v>0.91874999999999996</v>
      </c>
      <c r="AT133" s="19"/>
      <c r="AU133" s="19"/>
      <c r="AV133" s="19"/>
      <c r="AW133" s="19"/>
      <c r="AX133" s="19"/>
      <c r="AY133" s="19">
        <v>0.91874999999999996</v>
      </c>
      <c r="AZ133" s="19"/>
      <c r="BA133" s="19"/>
      <c r="BB133" s="19">
        <f>[1]DOM2017!$C$32/1000000000</f>
        <v>0.63375000000000004</v>
      </c>
      <c r="BC133" s="19"/>
      <c r="BH133" s="19">
        <f>633750000/1000000000</f>
        <v>0.63375000000000004</v>
      </c>
    </row>
    <row r="134" spans="1:61" ht="16" x14ac:dyDescent="0.2">
      <c r="A134" s="15" t="s">
        <v>25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42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E134" s="19">
        <f>610000000/1000000000</f>
        <v>0.61</v>
      </c>
      <c r="BH134" s="19"/>
    </row>
    <row r="135" spans="1:61" ht="16" x14ac:dyDescent="0.2">
      <c r="A135" s="15" t="s">
        <v>38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42"/>
      <c r="AN135" s="19"/>
      <c r="AO135" s="19"/>
      <c r="AP135" s="19"/>
      <c r="AQ135" s="19"/>
      <c r="AR135" s="19"/>
      <c r="AS135" s="19"/>
      <c r="AT135" s="19"/>
      <c r="AU135" s="19"/>
      <c r="AV135" s="19">
        <v>0.9</v>
      </c>
      <c r="AW135" s="19"/>
      <c r="AX135" s="19"/>
      <c r="AY135" s="19"/>
      <c r="AZ135" s="19"/>
      <c r="BA135" s="19"/>
      <c r="BB135" s="19">
        <f>[1]DOM2017!C28/1000000000</f>
        <v>0.9</v>
      </c>
      <c r="BC135" s="19"/>
      <c r="BH135" s="19">
        <f>620000000/1000000000</f>
        <v>0.62</v>
      </c>
    </row>
    <row r="136" spans="1:61" ht="16" x14ac:dyDescent="0.2">
      <c r="A136" s="15" t="s">
        <v>33</v>
      </c>
      <c r="B136" s="19"/>
      <c r="C136" s="19"/>
      <c r="D136" s="19"/>
      <c r="E136" s="19">
        <v>0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42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>
        <v>0.61875000000000002</v>
      </c>
      <c r="AZ136" s="19"/>
      <c r="BA136" s="19"/>
      <c r="BB136" s="19"/>
      <c r="BC136" s="19"/>
    </row>
    <row r="137" spans="1:61" ht="16" x14ac:dyDescent="0.2">
      <c r="A137" s="15" t="s">
        <v>41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42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</row>
    <row r="138" spans="1:61" ht="16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38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Sam</cp:lastModifiedBy>
  <cp:lastPrinted>2023-11-03T09:52:06Z</cp:lastPrinted>
  <dcterms:created xsi:type="dcterms:W3CDTF">2017-04-26T12:21:17Z</dcterms:created>
  <dcterms:modified xsi:type="dcterms:W3CDTF">2024-03-28T11:03:32Z</dcterms:modified>
</cp:coreProperties>
</file>